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R:\PRORAČUN 2025\Prijedlog DP 2025 -2027 na Saboru\"/>
    </mc:Choice>
  </mc:AlternateContent>
  <xr:revisionPtr revIDLastSave="0" documentId="13_ncr:1_{3E5097F9-F505-479C-8BF1-996C097095BA}" xr6:coauthVersionLast="47" xr6:coauthVersionMax="47" xr10:uidLastSave="{00000000-0000-0000-0000-000000000000}"/>
  <bookViews>
    <workbookView xWindow="-30828" yWindow="-108" windowWidth="30936" windowHeight="16896" xr2:uid="{00000000-000D-0000-FFFF-FFFF00000000}"/>
  </bookViews>
  <sheets>
    <sheet name="21852 CARN - Posebni dio " sheetId="10" r:id="rId1"/>
  </sheets>
  <externalReferences>
    <externalReference r:id="rId2"/>
  </externalReferences>
  <definedNames>
    <definedName name="_xlnm._FilterDatabase" localSheetId="0" hidden="1">'21852 CARN - Posebni dio '!$A$1:$G$1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7" i="10" l="1"/>
  <c r="F144" i="10"/>
  <c r="G144" i="10"/>
  <c r="E144" i="10"/>
  <c r="D149" i="10" l="1"/>
  <c r="E149" i="10"/>
  <c r="E143" i="10" s="1"/>
  <c r="F149" i="10"/>
  <c r="F143" i="10" s="1"/>
  <c r="G149" i="10"/>
  <c r="G143" i="10" s="1"/>
  <c r="C149" i="10"/>
  <c r="C144" i="10"/>
  <c r="C143" i="10" s="1"/>
  <c r="D144" i="10"/>
  <c r="D143" i="10" s="1"/>
  <c r="F128" i="10"/>
  <c r="G128" i="10"/>
  <c r="D128" i="10"/>
  <c r="C128" i="10"/>
  <c r="E128" i="10"/>
  <c r="D134" i="10" l="1"/>
  <c r="E134" i="10"/>
  <c r="F134" i="10"/>
  <c r="G134" i="10"/>
  <c r="C134" i="10"/>
  <c r="F17" i="10"/>
  <c r="G17" i="10"/>
  <c r="D17" i="10"/>
  <c r="C34" i="10" l="1"/>
  <c r="D31" i="10"/>
  <c r="E31" i="10"/>
  <c r="F31" i="10"/>
  <c r="G31" i="10"/>
  <c r="C31" i="10"/>
  <c r="D100" i="10"/>
  <c r="E100" i="10"/>
  <c r="F100" i="10"/>
  <c r="G100" i="10"/>
  <c r="D95" i="10"/>
  <c r="E95" i="10"/>
  <c r="E94" i="10" s="1"/>
  <c r="F95" i="10"/>
  <c r="F94" i="10" s="1"/>
  <c r="G95" i="10"/>
  <c r="D88" i="10"/>
  <c r="E88" i="10"/>
  <c r="F88" i="10"/>
  <c r="G88" i="10"/>
  <c r="D85" i="10"/>
  <c r="E85" i="10"/>
  <c r="E84" i="10" s="1"/>
  <c r="F85" i="10"/>
  <c r="F84" i="10" s="1"/>
  <c r="G85" i="10"/>
  <c r="C100" i="10"/>
  <c r="C95" i="10"/>
  <c r="C88" i="10"/>
  <c r="C85" i="10"/>
  <c r="C114" i="10"/>
  <c r="D74" i="10"/>
  <c r="E74" i="10"/>
  <c r="F74" i="10"/>
  <c r="G74" i="10"/>
  <c r="C74" i="10"/>
  <c r="C70" i="10"/>
  <c r="C41" i="10"/>
  <c r="C40" i="10" s="1"/>
  <c r="C56" i="10"/>
  <c r="C77" i="10"/>
  <c r="C76" i="10" s="1"/>
  <c r="C137" i="10"/>
  <c r="C121" i="10"/>
  <c r="C108" i="10"/>
  <c r="C107" i="10" s="1"/>
  <c r="C81" i="10"/>
  <c r="C80" i="10" s="1"/>
  <c r="C64" i="10"/>
  <c r="C60" i="10"/>
  <c r="C52" i="10"/>
  <c r="C49" i="10"/>
  <c r="C48" i="10" s="1"/>
  <c r="C44" i="10"/>
  <c r="C43" i="10" s="1"/>
  <c r="C38" i="10"/>
  <c r="C37" i="10" s="1"/>
  <c r="C29" i="10"/>
  <c r="C25" i="10"/>
  <c r="C23" i="10"/>
  <c r="C17" i="10"/>
  <c r="C15" i="10"/>
  <c r="C16" i="10" l="1"/>
  <c r="D94" i="10"/>
  <c r="C69" i="10"/>
  <c r="C84" i="10"/>
  <c r="D84" i="10"/>
  <c r="G94" i="10"/>
  <c r="G84" i="10"/>
  <c r="C94" i="10"/>
  <c r="C51" i="10"/>
  <c r="C133" i="10"/>
  <c r="C113" i="10"/>
  <c r="C59" i="10"/>
  <c r="C154" i="10" l="1"/>
  <c r="E121" i="10"/>
  <c r="F121" i="10"/>
  <c r="G121" i="10"/>
  <c r="D121" i="10"/>
  <c r="E29" i="10"/>
  <c r="F29" i="10"/>
  <c r="G29" i="10"/>
  <c r="D29" i="10"/>
  <c r="E70" i="10"/>
  <c r="E69" i="10" s="1"/>
  <c r="F70" i="10"/>
  <c r="F69" i="10" s="1"/>
  <c r="G70" i="10"/>
  <c r="G69" i="10" s="1"/>
  <c r="E77" i="10"/>
  <c r="E76" i="10" s="1"/>
  <c r="F77" i="10"/>
  <c r="F76" i="10" s="1"/>
  <c r="G77" i="10"/>
  <c r="G76" i="10" s="1"/>
  <c r="E81" i="10"/>
  <c r="E80" i="10" s="1"/>
  <c r="F81" i="10"/>
  <c r="F80" i="10" s="1"/>
  <c r="G81" i="10"/>
  <c r="G80" i="10" s="1"/>
  <c r="E108" i="10"/>
  <c r="E107" i="10" s="1"/>
  <c r="F108" i="10"/>
  <c r="F107" i="10" s="1"/>
  <c r="G108" i="10"/>
  <c r="G107" i="10" s="1"/>
  <c r="E114" i="10"/>
  <c r="F114" i="10"/>
  <c r="G114" i="10"/>
  <c r="E137" i="10"/>
  <c r="F137" i="10"/>
  <c r="G137" i="10"/>
  <c r="D137" i="10"/>
  <c r="D114" i="10"/>
  <c r="D108" i="10"/>
  <c r="D107" i="10" s="1"/>
  <c r="D81" i="10"/>
  <c r="D80" i="10" s="1"/>
  <c r="D77" i="10"/>
  <c r="D76" i="10" s="1"/>
  <c r="D70" i="10"/>
  <c r="D69" i="10" s="1"/>
  <c r="E60" i="10"/>
  <c r="F60" i="10"/>
  <c r="G60" i="10"/>
  <c r="E64" i="10"/>
  <c r="F64" i="10"/>
  <c r="G64" i="10"/>
  <c r="D64" i="10"/>
  <c r="D60" i="10"/>
  <c r="E49" i="10"/>
  <c r="E48" i="10" s="1"/>
  <c r="F49" i="10"/>
  <c r="F48" i="10" s="1"/>
  <c r="G49" i="10"/>
  <c r="G48" i="10" s="1"/>
  <c r="E52" i="10"/>
  <c r="F52" i="10"/>
  <c r="G52" i="10"/>
  <c r="E56" i="10"/>
  <c r="F56" i="10"/>
  <c r="G56" i="10"/>
  <c r="D56" i="10"/>
  <c r="D52" i="10"/>
  <c r="D49" i="10"/>
  <c r="D48" i="10" s="1"/>
  <c r="E44" i="10"/>
  <c r="E43" i="10" s="1"/>
  <c r="F44" i="10"/>
  <c r="F43" i="10" s="1"/>
  <c r="G44" i="10"/>
  <c r="G43" i="10" s="1"/>
  <c r="D44" i="10"/>
  <c r="D43" i="10" s="1"/>
  <c r="E41" i="10"/>
  <c r="E40" i="10" s="1"/>
  <c r="F41" i="10"/>
  <c r="F40" i="10" s="1"/>
  <c r="G41" i="10"/>
  <c r="G40" i="10" s="1"/>
  <c r="D41" i="10"/>
  <c r="E38" i="10"/>
  <c r="E37" i="10" s="1"/>
  <c r="F38" i="10"/>
  <c r="F37" i="10" s="1"/>
  <c r="G38" i="10"/>
  <c r="G37" i="10" s="1"/>
  <c r="D38" i="10"/>
  <c r="D37" i="10" s="1"/>
  <c r="E25" i="10"/>
  <c r="F25" i="10"/>
  <c r="G25" i="10"/>
  <c r="D25" i="10"/>
  <c r="E23" i="10"/>
  <c r="E16" i="10" s="1"/>
  <c r="F23" i="10"/>
  <c r="F16" i="10" s="1"/>
  <c r="G23" i="10"/>
  <c r="D23" i="10"/>
  <c r="D16" i="10" s="1"/>
  <c r="E15" i="10"/>
  <c r="F15" i="10"/>
  <c r="G15" i="10"/>
  <c r="D15" i="10"/>
  <c r="E154" i="10" l="1"/>
  <c r="G16" i="10"/>
  <c r="E133" i="10"/>
  <c r="G51" i="10"/>
  <c r="D133" i="10"/>
  <c r="F133" i="10"/>
  <c r="E113" i="10"/>
  <c r="G133" i="10"/>
  <c r="D113" i="10"/>
  <c r="F113" i="10"/>
  <c r="G113" i="10"/>
  <c r="F59" i="10"/>
  <c r="E51" i="10"/>
  <c r="D51" i="10"/>
  <c r="G59" i="10"/>
  <c r="F51" i="10"/>
  <c r="E59" i="10"/>
  <c r="D59" i="10"/>
  <c r="B58" i="10"/>
  <c r="B57" i="10"/>
  <c r="D40" i="10"/>
  <c r="D154" i="10" s="1"/>
  <c r="F154" i="10" l="1"/>
  <c r="G154" i="10"/>
</calcChain>
</file>

<file path=xl/sharedStrings.xml><?xml version="1.0" encoding="utf-8"?>
<sst xmlns="http://schemas.openxmlformats.org/spreadsheetml/2006/main" count="194" uniqueCount="71">
  <si>
    <t>Opći prihodi i primici</t>
  </si>
  <si>
    <t>Sredstva učešća za pomoći</t>
  </si>
  <si>
    <t>Ostali prihodi za posebne namjene</t>
  </si>
  <si>
    <t>Pomoći EU</t>
  </si>
  <si>
    <t>Donacije</t>
  </si>
  <si>
    <t>31</t>
  </si>
  <si>
    <t>Vlastiti prihodi</t>
  </si>
  <si>
    <t>Mehanizam za oporavak i otpornost</t>
  </si>
  <si>
    <t>32</t>
  </si>
  <si>
    <t>41</t>
  </si>
  <si>
    <t>42</t>
  </si>
  <si>
    <t>38</t>
  </si>
  <si>
    <t>36</t>
  </si>
  <si>
    <t>Materijalni rashodi</t>
  </si>
  <si>
    <t>Rashodi za zaposlene</t>
  </si>
  <si>
    <t>Financijski rashodi</t>
  </si>
  <si>
    <t>Naknade građanima i kućanstvima na temelju osiguranja i druge naknade</t>
  </si>
  <si>
    <t>Rashodi za nabavu proizvedene dugotrajne imovine</t>
  </si>
  <si>
    <t>Pomoći dane u inozemstvo i unutar općeg proračuna</t>
  </si>
  <si>
    <t>Ostali rashodi</t>
  </si>
  <si>
    <t>12</t>
  </si>
  <si>
    <t>Rashodi za nabavu neproizvedene dugotrajne imovine</t>
  </si>
  <si>
    <t>563</t>
  </si>
  <si>
    <t xml:space="preserve">BROJČANA OZNAKA PRORAČUNSKOG KORISNIKA </t>
  </si>
  <si>
    <t xml:space="preserve">NAZIV PRORAČUNSKOG KORISNIKA </t>
  </si>
  <si>
    <t>IZVRŠENJE
2023.</t>
  </si>
  <si>
    <t>TEKUĆI PLAN
2024.</t>
  </si>
  <si>
    <t>PROJEKCIJA 
ZA 2026.</t>
  </si>
  <si>
    <t>PLAN 
ZA 2025.</t>
  </si>
  <si>
    <t>PROJEKCIJA 
ZA 2027.</t>
  </si>
  <si>
    <t>Ostale pomoći i darovnice</t>
  </si>
  <si>
    <t>Inozemne donacije</t>
  </si>
  <si>
    <t>Europski socialni fond (ESF)</t>
  </si>
  <si>
    <t>Instrumenti Europskog gospodarskog prostora i ostali instrumenti</t>
  </si>
  <si>
    <t>CARNET</t>
  </si>
  <si>
    <t>A628009</t>
  </si>
  <si>
    <t>ADMINISTRACIJA I UPRAVLJANJE HRVATSKE AKADEMSKE I ISTRAŽIVAČKE MREŽE CARNET</t>
  </si>
  <si>
    <t>A628011</t>
  </si>
  <si>
    <t>PROGRAM TELEKOMUNIKACIJSKIH KAPACITETA ZA MREŽU CARNET</t>
  </si>
  <si>
    <t>A628015</t>
  </si>
  <si>
    <t>UKLJUČIVANJE MREŽE CARNETA U PAN-EUROPSKE AKADEMSKE I ISTRAŽIVAČKE MREŽE</t>
  </si>
  <si>
    <t>A628068</t>
  </si>
  <si>
    <t>SUDJELOVANJE NA IZGRADNJI, TESTIRANJU I RAZVOJU OKOSNICE PAN-EUROPSKE RAČUNALNO KOMUNIKACIJSKE MREŽE</t>
  </si>
  <si>
    <t>A628070</t>
  </si>
  <si>
    <t>PROGRAM OBJEDINJAVANJA I ODRŽAVANJA NACIONALNIH INFORMACIJSKIH SERVISA I E-ŠKOLA</t>
  </si>
  <si>
    <t>A628074</t>
  </si>
  <si>
    <t>PROGRAMI ZAJEDNICE</t>
  </si>
  <si>
    <t>A628090</t>
  </si>
  <si>
    <t>UNAPRJEĐENJE JEDNAKIH MOGUĆNOSTI U OBRAZOVANJU ZA UČENIKE S TEŠKOĆAMA U RAZVOJU</t>
  </si>
  <si>
    <t>A628091</t>
  </si>
  <si>
    <t>OBRAZOVANJE U RURALNIM PODRUČJIMA</t>
  </si>
  <si>
    <t>K406669</t>
  </si>
  <si>
    <t>CARNET - ZAJEDNIČKA RK INFRASTRUKTURA</t>
  </si>
  <si>
    <t>K628069</t>
  </si>
  <si>
    <t>ULAGANJE U OPREMU ZA ODRŽAVANJE NACIONALNIH I INFORMACIJSKIH SERVISA</t>
  </si>
  <si>
    <t>K628093</t>
  </si>
  <si>
    <t>DIGITALNA PREOBRAZBA VISOKOG OBRAZOVANJA E-SVEUČILIŠTA</t>
  </si>
  <si>
    <t>K628095</t>
  </si>
  <si>
    <t>HRVATSKA KVANTNA KOMUNIKACIJSKA INFRASTRUKTURA - CRO QCI - NPOO</t>
  </si>
  <si>
    <t>K628100</t>
  </si>
  <si>
    <t>Ostale refundacije iz pomoći EU</t>
  </si>
  <si>
    <t>Europski fond za regionalni razvoj (EFRR)</t>
  </si>
  <si>
    <t>K628080</t>
  </si>
  <si>
    <t>OP KONKURENTNOST I KOHEZIJA 2014.-2020., PRIORITET 9</t>
  </si>
  <si>
    <t>K628081</t>
  </si>
  <si>
    <t>OP UČINKOVITI LJUDSKI POTENCIJALI 2014.-2020., PRIORITET 3 i 4</t>
  </si>
  <si>
    <t>561</t>
  </si>
  <si>
    <t>Europski socijalni fond (ESF)</t>
  </si>
  <si>
    <t>PROGRAM UČINKOVITI LJUDSKI POTENCIJALI 2021.-2027., PRIORITET 2</t>
  </si>
  <si>
    <t>USPOSTAVA NACIONALNOG KOORDINACIJSKOG SREDIŠTA ZA INDUSTRIJU, TEHNOLOGIJU I ISTRAŽIVANJA U PODRUČJU KIBERNETIČKE SIGURNOSTI</t>
  </si>
  <si>
    <t>K628101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</si>
</sst>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color indexed="8"/>
      <name val="Arial"/>
      <family val="2"/>
    </font>
    <font>
      <sz val="10"/>
      <color indexed="39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indexed="10"/>
      <name val="Arial"/>
      <family val="2"/>
    </font>
    <font>
      <b/>
      <sz val="16"/>
      <name val="Arial"/>
      <family val="2"/>
      <charset val="238"/>
    </font>
    <font>
      <b/>
      <sz val="10"/>
      <color indexed="44"/>
      <name val="Arial"/>
      <family val="2"/>
      <charset val="238"/>
    </font>
    <font>
      <sz val="8"/>
      <name val="Arial"/>
      <family val="2"/>
    </font>
    <font>
      <b/>
      <sz val="10"/>
      <color indexed="8"/>
      <name val="Arial"/>
      <family val="2"/>
      <charset val="238"/>
    </font>
    <font>
      <b/>
      <sz val="11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8"/>
      <color theme="1"/>
      <name val="Arial"/>
      <family val="2"/>
      <charset val="238"/>
    </font>
    <font>
      <b/>
      <sz val="8"/>
      <color indexed="8"/>
      <name val="Arial"/>
      <family val="2"/>
      <charset val="238"/>
    </font>
    <font>
      <sz val="10"/>
      <name val="Times New Roman"/>
      <family val="1"/>
      <charset val="238"/>
    </font>
    <font>
      <b/>
      <i/>
      <sz val="8"/>
      <name val="Arial"/>
      <family val="2"/>
      <charset val="238"/>
    </font>
    <font>
      <b/>
      <i/>
      <sz val="8"/>
      <color theme="1"/>
      <name val="Arial"/>
      <family val="2"/>
      <charset val="238"/>
    </font>
  </fonts>
  <fills count="30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31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35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1"/>
        <bgColor indexed="64"/>
      </patternFill>
    </fill>
    <fill>
      <patternFill patternType="lightUp">
        <fgColor indexed="22"/>
        <bgColor indexed="35"/>
      </patternFill>
    </fill>
    <fill>
      <patternFill patternType="solid">
        <fgColor indexed="54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9"/>
      </patternFill>
    </fill>
    <fill>
      <patternFill patternType="solid">
        <fgColor indexed="40"/>
      </patternFill>
    </fill>
    <fill>
      <patternFill patternType="solid">
        <fgColor indexed="43"/>
      </patternFill>
    </fill>
    <fill>
      <patternFill patternType="solid">
        <fgColor indexed="22"/>
      </patternFill>
    </fill>
    <fill>
      <patternFill patternType="solid">
        <fgColor indexed="23"/>
      </patternFill>
    </fill>
    <fill>
      <patternFill patternType="solid">
        <fgColor indexed="41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64"/>
      </bottom>
      <diagonal/>
    </border>
    <border>
      <left style="thin">
        <color indexed="63"/>
      </left>
      <right style="thin">
        <color indexed="63"/>
      </right>
      <top/>
      <bottom style="thin">
        <color indexed="63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18"/>
      </left>
      <right/>
      <top style="thin">
        <color indexed="18"/>
      </top>
      <bottom style="thin">
        <color indexed="18"/>
      </bottom>
      <diagonal/>
    </border>
    <border>
      <left style="thin">
        <color indexed="63"/>
      </left>
      <right/>
      <top/>
      <bottom style="thin">
        <color indexed="63"/>
      </bottom>
      <diagonal/>
    </border>
    <border>
      <left style="thin">
        <color indexed="18"/>
      </left>
      <right/>
      <top style="thin">
        <color indexed="1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18"/>
      </left>
      <right/>
      <top/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18"/>
      </top>
      <bottom style="thin">
        <color indexed="18"/>
      </bottom>
      <diagonal/>
    </border>
  </borders>
  <cellStyleXfs count="52">
    <xf numFmtId="0" fontId="0" fillId="0" borderId="0"/>
    <xf numFmtId="0" fontId="1" fillId="2" borderId="1" applyNumberFormat="0" applyProtection="0">
      <alignment horizontal="left" vertical="center" indent="1"/>
    </xf>
    <xf numFmtId="0" fontId="2" fillId="3" borderId="1" applyNumberFormat="0" applyProtection="0">
      <alignment horizontal="left" vertical="center" indent="1"/>
    </xf>
    <xf numFmtId="0" fontId="3" fillId="0" borderId="0"/>
    <xf numFmtId="0" fontId="2" fillId="4" borderId="1" applyNumberFormat="0" applyProtection="0">
      <alignment horizontal="left" vertical="center" wrapText="1" indent="1"/>
    </xf>
    <xf numFmtId="4" fontId="4" fillId="5" borderId="1" applyNumberFormat="0" applyProtection="0">
      <alignment vertical="center"/>
    </xf>
    <xf numFmtId="0" fontId="2" fillId="6" borderId="1" applyNumberFormat="0" applyProtection="0">
      <alignment horizontal="left" vertical="center" wrapText="1" indent="1"/>
    </xf>
    <xf numFmtId="0" fontId="2" fillId="3" borderId="1" applyNumberFormat="0" applyProtection="0">
      <alignment horizontal="left" vertical="center" wrapText="1" indent="1"/>
    </xf>
    <xf numFmtId="4" fontId="4" fillId="7" borderId="1" applyNumberFormat="0" applyProtection="0">
      <alignment horizontal="right" vertical="center"/>
    </xf>
    <xf numFmtId="4" fontId="5" fillId="5" borderId="1" applyNumberFormat="0" applyProtection="0">
      <alignment vertical="center"/>
    </xf>
    <xf numFmtId="4" fontId="4" fillId="5" borderId="1" applyNumberFormat="0" applyProtection="0">
      <alignment horizontal="left" vertical="center" indent="1"/>
    </xf>
    <xf numFmtId="4" fontId="4" fillId="5" borderId="1" applyNumberFormat="0" applyProtection="0">
      <alignment horizontal="left" vertical="center" indent="1"/>
    </xf>
    <xf numFmtId="4" fontId="4" fillId="8" borderId="1" applyNumberFormat="0" applyProtection="0">
      <alignment horizontal="right" vertical="center"/>
    </xf>
    <xf numFmtId="4" fontId="4" fillId="9" borderId="1" applyNumberFormat="0" applyProtection="0">
      <alignment horizontal="right" vertical="center"/>
    </xf>
    <xf numFmtId="4" fontId="4" fillId="10" borderId="1" applyNumberFormat="0" applyProtection="0">
      <alignment horizontal="right" vertical="center"/>
    </xf>
    <xf numFmtId="4" fontId="4" fillId="11" borderId="1" applyNumberFormat="0" applyProtection="0">
      <alignment horizontal="right" vertical="center"/>
    </xf>
    <xf numFmtId="4" fontId="4" fillId="12" borderId="1" applyNumberFormat="0" applyProtection="0">
      <alignment horizontal="right" vertical="center"/>
    </xf>
    <xf numFmtId="4" fontId="4" fillId="13" borderId="1" applyNumberFormat="0" applyProtection="0">
      <alignment horizontal="right" vertical="center"/>
    </xf>
    <xf numFmtId="4" fontId="4" fillId="14" borderId="1" applyNumberFormat="0" applyProtection="0">
      <alignment horizontal="right" vertical="center"/>
    </xf>
    <xf numFmtId="4" fontId="4" fillId="15" borderId="1" applyNumberFormat="0" applyProtection="0">
      <alignment horizontal="right" vertical="center"/>
    </xf>
    <xf numFmtId="4" fontId="4" fillId="16" borderId="1" applyNumberFormat="0" applyProtection="0">
      <alignment horizontal="right" vertical="center"/>
    </xf>
    <xf numFmtId="4" fontId="6" fillId="17" borderId="1" applyNumberFormat="0" applyProtection="0">
      <alignment horizontal="left" vertical="center" indent="1"/>
    </xf>
    <xf numFmtId="4" fontId="4" fillId="7" borderId="2" applyNumberFormat="0" applyProtection="0">
      <alignment horizontal="left" vertical="center" indent="1"/>
    </xf>
    <xf numFmtId="4" fontId="7" fillId="18" borderId="0" applyNumberFormat="0" applyProtection="0">
      <alignment horizontal="left" vertical="center" indent="1"/>
    </xf>
    <xf numFmtId="0" fontId="11" fillId="2" borderId="1" applyNumberFormat="0" applyProtection="0">
      <alignment horizontal="center" vertical="center"/>
    </xf>
    <xf numFmtId="4" fontId="8" fillId="7" borderId="1" applyNumberFormat="0" applyProtection="0">
      <alignment horizontal="left" vertical="center" indent="1"/>
    </xf>
    <xf numFmtId="4" fontId="8" fillId="19" borderId="1" applyNumberFormat="0" applyProtection="0">
      <alignment horizontal="left" vertical="center" indent="1"/>
    </xf>
    <xf numFmtId="0" fontId="2" fillId="19" borderId="1" applyNumberFormat="0" applyProtection="0">
      <alignment horizontal="left" vertical="center" wrapText="1" indent="1"/>
    </xf>
    <xf numFmtId="0" fontId="2" fillId="19" borderId="1" applyNumberFormat="0" applyProtection="0">
      <alignment horizontal="left" vertical="center" indent="1"/>
    </xf>
    <xf numFmtId="0" fontId="2" fillId="4" borderId="1" applyNumberFormat="0" applyProtection="0">
      <alignment horizontal="left" vertical="center" indent="1"/>
    </xf>
    <xf numFmtId="0" fontId="2" fillId="6" borderId="1" applyNumberFormat="0" applyProtection="0">
      <alignment horizontal="left" vertical="center" indent="1"/>
    </xf>
    <xf numFmtId="0" fontId="2" fillId="3" borderId="1" applyNumberFormat="0" applyProtection="0">
      <alignment horizontal="left" vertical="center" indent="1"/>
    </xf>
    <xf numFmtId="0" fontId="3" fillId="0" borderId="0"/>
    <xf numFmtId="4" fontId="4" fillId="20" borderId="1" applyNumberFormat="0" applyProtection="0">
      <alignment vertical="center"/>
    </xf>
    <xf numFmtId="4" fontId="5" fillId="20" borderId="1" applyNumberFormat="0" applyProtection="0">
      <alignment vertical="center"/>
    </xf>
    <xf numFmtId="4" fontId="4" fillId="20" borderId="1" applyNumberFormat="0" applyProtection="0">
      <alignment horizontal="left" vertical="center" indent="1"/>
    </xf>
    <xf numFmtId="4" fontId="4" fillId="20" borderId="1" applyNumberFormat="0" applyProtection="0">
      <alignment horizontal="left" vertical="center" indent="1"/>
    </xf>
    <xf numFmtId="4" fontId="5" fillId="7" borderId="1" applyNumberFormat="0" applyProtection="0">
      <alignment horizontal="right" vertical="center"/>
    </xf>
    <xf numFmtId="0" fontId="1" fillId="2" borderId="1" applyNumberFormat="0" applyProtection="0">
      <alignment horizontal="center" vertical="top" wrapText="1"/>
    </xf>
    <xf numFmtId="0" fontId="10" fillId="0" borderId="0" applyNumberFormat="0" applyProtection="0"/>
    <xf numFmtId="4" fontId="9" fillId="7" borderId="1" applyNumberFormat="0" applyProtection="0">
      <alignment horizontal="right" vertical="center"/>
    </xf>
    <xf numFmtId="0" fontId="12" fillId="21" borderId="4" applyProtection="0">
      <alignment vertical="center"/>
    </xf>
    <xf numFmtId="4" fontId="12" fillId="21" borderId="4" applyNumberFormat="0" applyProtection="0">
      <alignment horizontal="left" vertical="center" indent="1"/>
    </xf>
    <xf numFmtId="4" fontId="12" fillId="22" borderId="4" applyNumberFormat="0" applyProtection="0">
      <alignment horizontal="right" vertical="center"/>
    </xf>
    <xf numFmtId="4" fontId="12" fillId="5" borderId="4" applyNumberFormat="0" applyProtection="0">
      <alignment horizontal="left" vertical="center" indent="1"/>
    </xf>
    <xf numFmtId="4" fontId="12" fillId="23" borderId="4" applyNumberFormat="0" applyProtection="0">
      <alignment vertical="center"/>
    </xf>
    <xf numFmtId="0" fontId="12" fillId="24" borderId="4" applyNumberFormat="0" applyProtection="0">
      <alignment horizontal="left" vertical="center" indent="1"/>
    </xf>
    <xf numFmtId="0" fontId="12" fillId="25" borderId="4" applyNumberFormat="0" applyProtection="0">
      <alignment horizontal="left" vertical="center" indent="1"/>
    </xf>
    <xf numFmtId="0" fontId="12" fillId="2" borderId="4" applyNumberFormat="0" applyProtection="0">
      <alignment horizontal="left" vertical="center" wrapText="1" indent="1"/>
    </xf>
    <xf numFmtId="0" fontId="12" fillId="26" borderId="4" applyNumberFormat="0" applyProtection="0">
      <alignment horizontal="left" vertical="center" indent="1"/>
    </xf>
    <xf numFmtId="4" fontId="12" fillId="0" borderId="4" applyNumberFormat="0" applyProtection="0">
      <alignment horizontal="right" vertical="center"/>
    </xf>
    <xf numFmtId="4" fontId="12" fillId="21" borderId="4" applyNumberFormat="0" applyProtection="0">
      <alignment horizontal="left" vertical="center" indent="1"/>
    </xf>
  </cellStyleXfs>
  <cellXfs count="76">
    <xf numFmtId="0" fontId="0" fillId="0" borderId="0" xfId="0"/>
    <xf numFmtId="0" fontId="12" fillId="0" borderId="4" xfId="49" quotePrefix="1" applyFill="1" applyAlignment="1">
      <alignment horizontal="left" vertical="center" indent="7"/>
    </xf>
    <xf numFmtId="0" fontId="13" fillId="0" borderId="3" xfId="0" quotePrefix="1" applyFont="1" applyBorder="1" applyAlignment="1">
      <alignment horizontal="center" vertical="center" wrapText="1"/>
    </xf>
    <xf numFmtId="0" fontId="12" fillId="0" borderId="3" xfId="49" quotePrefix="1" applyFill="1" applyBorder="1" applyAlignment="1">
      <alignment horizontal="left" vertical="center" indent="7"/>
    </xf>
    <xf numFmtId="0" fontId="14" fillId="27" borderId="6" xfId="6" quotePrefix="1" applyFont="1" applyFill="1" applyBorder="1" applyAlignment="1">
      <alignment vertical="center"/>
    </xf>
    <xf numFmtId="0" fontId="15" fillId="28" borderId="4" xfId="49" quotePrefix="1" applyFont="1" applyFill="1" applyAlignment="1">
      <alignment vertical="center"/>
    </xf>
    <xf numFmtId="0" fontId="12" fillId="0" borderId="4" xfId="49" quotePrefix="1" applyNumberFormat="1" applyFill="1" applyAlignment="1">
      <alignment horizontal="left" vertical="center" indent="7"/>
    </xf>
    <xf numFmtId="0" fontId="12" fillId="0" borderId="3" xfId="49" quotePrefix="1" applyNumberFormat="1" applyFill="1" applyBorder="1" applyAlignment="1">
      <alignment horizontal="left" vertical="center" indent="7"/>
    </xf>
    <xf numFmtId="0" fontId="12" fillId="0" borderId="5" xfId="49" quotePrefix="1" applyNumberFormat="1" applyFill="1" applyBorder="1" applyAlignment="1">
      <alignment horizontal="left" vertical="center" indent="7"/>
    </xf>
    <xf numFmtId="0" fontId="13" fillId="0" borderId="8" xfId="0" quotePrefix="1" applyFont="1" applyBorder="1" applyAlignment="1">
      <alignment horizontal="center" vertical="center" wrapText="1"/>
    </xf>
    <xf numFmtId="0" fontId="12" fillId="0" borderId="9" xfId="49" quotePrefix="1" applyFill="1" applyBorder="1">
      <alignment horizontal="left" vertical="center" indent="1"/>
    </xf>
    <xf numFmtId="0" fontId="14" fillId="27" borderId="10" xfId="6" quotePrefix="1" applyFont="1" applyFill="1" applyBorder="1" applyAlignment="1">
      <alignment horizontal="left" vertical="center" indent="1"/>
    </xf>
    <xf numFmtId="0" fontId="15" fillId="28" borderId="9" xfId="49" quotePrefix="1" applyFont="1" applyFill="1" applyBorder="1">
      <alignment horizontal="left" vertical="center" indent="1"/>
    </xf>
    <xf numFmtId="3" fontId="15" fillId="28" borderId="9" xfId="49" quotePrefix="1" applyNumberFormat="1" applyFont="1" applyFill="1" applyBorder="1" applyAlignment="1">
      <alignment horizontal="right" vertical="center" indent="1"/>
    </xf>
    <xf numFmtId="0" fontId="12" fillId="0" borderId="11" xfId="49" quotePrefix="1" applyFill="1" applyBorder="1">
      <alignment horizontal="left" vertical="center" indent="1"/>
    </xf>
    <xf numFmtId="0" fontId="15" fillId="28" borderId="7" xfId="49" quotePrefix="1" applyFont="1" applyFill="1" applyBorder="1" applyAlignment="1">
      <alignment vertical="center"/>
    </xf>
    <xf numFmtId="3" fontId="15" fillId="28" borderId="9" xfId="49" quotePrefix="1" applyNumberFormat="1" applyFont="1" applyFill="1" applyBorder="1" applyAlignment="1">
      <alignment vertical="center"/>
    </xf>
    <xf numFmtId="3" fontId="15" fillId="28" borderId="13" xfId="49" quotePrefix="1" applyNumberFormat="1" applyFont="1" applyFill="1" applyBorder="1" applyAlignment="1">
      <alignment vertical="center"/>
    </xf>
    <xf numFmtId="3" fontId="15" fillId="27" borderId="10" xfId="6" quotePrefix="1" applyNumberFormat="1" applyFont="1" applyFill="1" applyBorder="1" applyAlignment="1">
      <alignment horizontal="right" vertical="center" indent="1"/>
    </xf>
    <xf numFmtId="4" fontId="16" fillId="0" borderId="9" xfId="49" quotePrefix="1" applyNumberFormat="1" applyFont="1" applyFill="1" applyBorder="1" applyAlignment="1">
      <alignment horizontal="right" vertical="center" indent="1"/>
    </xf>
    <xf numFmtId="3" fontId="17" fillId="0" borderId="3" xfId="0" applyNumberFormat="1" applyFont="1" applyBorder="1"/>
    <xf numFmtId="3" fontId="17" fillId="0" borderId="3" xfId="0" applyNumberFormat="1" applyFont="1" applyBorder="1" applyAlignment="1">
      <alignment horizontal="right"/>
    </xf>
    <xf numFmtId="3" fontId="17" fillId="0" borderId="12" xfId="0" applyNumberFormat="1" applyFont="1" applyBorder="1"/>
    <xf numFmtId="3" fontId="17" fillId="0" borderId="0" xfId="0" applyNumberFormat="1" applyFont="1"/>
    <xf numFmtId="3" fontId="18" fillId="0" borderId="8" xfId="0" quotePrefix="1" applyNumberFormat="1" applyFont="1" applyBorder="1" applyAlignment="1">
      <alignment horizontal="center" vertical="center" wrapText="1"/>
    </xf>
    <xf numFmtId="3" fontId="17" fillId="0" borderId="8" xfId="0" applyNumberFormat="1" applyFont="1" applyBorder="1"/>
    <xf numFmtId="3" fontId="15" fillId="28" borderId="3" xfId="49" quotePrefix="1" applyNumberFormat="1" applyFont="1" applyFill="1" applyBorder="1" applyAlignment="1">
      <alignment horizontal="right" vertical="center" indent="1"/>
    </xf>
    <xf numFmtId="4" fontId="15" fillId="27" borderId="10" xfId="6" quotePrefix="1" applyNumberFormat="1" applyFont="1" applyFill="1" applyBorder="1" applyAlignment="1">
      <alignment horizontal="right" vertical="center" indent="1"/>
    </xf>
    <xf numFmtId="4" fontId="17" fillId="0" borderId="8" xfId="0" applyNumberFormat="1" applyFont="1" applyBorder="1"/>
    <xf numFmtId="4" fontId="17" fillId="0" borderId="3" xfId="0" applyNumberFormat="1" applyFont="1" applyBorder="1"/>
    <xf numFmtId="4" fontId="15" fillId="28" borderId="9" xfId="49" quotePrefix="1" applyNumberFormat="1" applyFont="1" applyFill="1" applyBorder="1" applyAlignment="1">
      <alignment horizontal="right" vertical="center" indent="1"/>
    </xf>
    <xf numFmtId="4" fontId="17" fillId="0" borderId="3" xfId="0" applyNumberFormat="1" applyFont="1" applyBorder="1" applyAlignment="1">
      <alignment horizontal="right"/>
    </xf>
    <xf numFmtId="4" fontId="15" fillId="28" borderId="9" xfId="49" quotePrefix="1" applyNumberFormat="1" applyFont="1" applyFill="1" applyBorder="1" applyAlignment="1">
      <alignment vertical="center"/>
    </xf>
    <xf numFmtId="4" fontId="17" fillId="0" borderId="12" xfId="0" applyNumberFormat="1" applyFont="1" applyBorder="1"/>
    <xf numFmtId="4" fontId="15" fillId="28" borderId="13" xfId="49" quotePrefix="1" applyNumberFormat="1" applyFont="1" applyFill="1" applyBorder="1" applyAlignment="1">
      <alignment vertical="center"/>
    </xf>
    <xf numFmtId="4" fontId="17" fillId="0" borderId="0" xfId="0" applyNumberFormat="1" applyFont="1"/>
    <xf numFmtId="4" fontId="18" fillId="0" borderId="8" xfId="0" quotePrefix="1" applyNumberFormat="1" applyFont="1" applyBorder="1" applyAlignment="1">
      <alignment horizontal="center" vertical="center" wrapText="1"/>
    </xf>
    <xf numFmtId="4" fontId="15" fillId="28" borderId="3" xfId="49" quotePrefix="1" applyNumberFormat="1" applyFont="1" applyFill="1" applyBorder="1" applyAlignment="1">
      <alignment horizontal="right" vertical="center" indent="1"/>
    </xf>
    <xf numFmtId="0" fontId="12" fillId="0" borderId="14" xfId="49" quotePrefix="1" applyNumberFormat="1" applyFill="1" applyBorder="1" applyAlignment="1">
      <alignment horizontal="left" vertical="center" indent="7"/>
    </xf>
    <xf numFmtId="0" fontId="15" fillId="28" borderId="3" xfId="49" quotePrefix="1" applyFont="1" applyFill="1" applyBorder="1" applyAlignment="1">
      <alignment vertical="center"/>
    </xf>
    <xf numFmtId="0" fontId="15" fillId="28" borderId="3" xfId="49" quotePrefix="1" applyFont="1" applyFill="1" applyBorder="1">
      <alignment horizontal="left" vertical="center" indent="1"/>
    </xf>
    <xf numFmtId="0" fontId="19" fillId="0" borderId="3" xfId="7" quotePrefix="1" applyFont="1" applyFill="1" applyBorder="1" applyAlignment="1">
      <alignment horizontal="left" vertical="center" wrapText="1" indent="7"/>
    </xf>
    <xf numFmtId="0" fontId="12" fillId="0" borderId="12" xfId="49" quotePrefix="1" applyNumberFormat="1" applyFill="1" applyBorder="1" applyAlignment="1">
      <alignment horizontal="left" vertical="center" indent="7"/>
    </xf>
    <xf numFmtId="4" fontId="17" fillId="0" borderId="12" xfId="0" applyNumberFormat="1" applyFont="1" applyBorder="1" applyAlignment="1">
      <alignment horizontal="right"/>
    </xf>
    <xf numFmtId="3" fontId="17" fillId="0" borderId="12" xfId="0" applyNumberFormat="1" applyFont="1" applyBorder="1" applyAlignment="1">
      <alignment horizontal="right"/>
    </xf>
    <xf numFmtId="0" fontId="19" fillId="0" borderId="12" xfId="7" quotePrefix="1" applyFont="1" applyFill="1" applyBorder="1" applyAlignment="1">
      <alignment horizontal="left" vertical="center" wrapText="1" indent="7"/>
    </xf>
    <xf numFmtId="4" fontId="15" fillId="28" borderId="13" xfId="49" quotePrefix="1" applyNumberFormat="1" applyFont="1" applyFill="1" applyBorder="1" applyAlignment="1">
      <alignment horizontal="right" vertical="center" indent="1"/>
    </xf>
    <xf numFmtId="3" fontId="15" fillId="28" borderId="13" xfId="49" quotePrefix="1" applyNumberFormat="1" applyFont="1" applyFill="1" applyBorder="1" applyAlignment="1">
      <alignment horizontal="right" vertical="center" indent="1"/>
    </xf>
    <xf numFmtId="3" fontId="18" fillId="0" borderId="3" xfId="0" quotePrefix="1" applyNumberFormat="1" applyFont="1" applyBorder="1" applyAlignment="1">
      <alignment horizontal="center" vertical="center" wrapText="1"/>
    </xf>
    <xf numFmtId="3" fontId="16" fillId="0" borderId="3" xfId="49" quotePrefix="1" applyNumberFormat="1" applyFont="1" applyFill="1" applyBorder="1" applyAlignment="1">
      <alignment horizontal="right" vertical="center" indent="1"/>
    </xf>
    <xf numFmtId="3" fontId="15" fillId="27" borderId="3" xfId="6" quotePrefix="1" applyNumberFormat="1" applyFont="1" applyFill="1" applyBorder="1" applyAlignment="1">
      <alignment horizontal="right" vertical="center" indent="1"/>
    </xf>
    <xf numFmtId="0" fontId="16" fillId="0" borderId="3" xfId="7" quotePrefix="1" applyFont="1" applyFill="1" applyBorder="1" applyAlignment="1">
      <alignment horizontal="left" vertical="center" wrapText="1" indent="7"/>
    </xf>
    <xf numFmtId="0" fontId="20" fillId="29" borderId="4" xfId="49" quotePrefix="1" applyFont="1" applyFill="1" applyAlignment="1">
      <alignment horizontal="left" vertical="center"/>
    </xf>
    <xf numFmtId="0" fontId="20" fillId="29" borderId="9" xfId="49" quotePrefix="1" applyFont="1" applyFill="1" applyBorder="1">
      <alignment horizontal="left" vertical="center" indent="1"/>
    </xf>
    <xf numFmtId="4" fontId="21" fillId="29" borderId="8" xfId="0" applyNumberFormat="1" applyFont="1" applyFill="1" applyBorder="1"/>
    <xf numFmtId="3" fontId="21" fillId="29" borderId="8" xfId="0" applyNumberFormat="1" applyFont="1" applyFill="1" applyBorder="1"/>
    <xf numFmtId="3" fontId="21" fillId="29" borderId="3" xfId="0" applyNumberFormat="1" applyFont="1" applyFill="1" applyBorder="1"/>
    <xf numFmtId="0" fontId="20" fillId="29" borderId="4" xfId="49" quotePrefix="1" applyNumberFormat="1" applyFont="1" applyFill="1" applyAlignment="1">
      <alignment horizontal="left" vertical="center"/>
    </xf>
    <xf numFmtId="4" fontId="21" fillId="29" borderId="3" xfId="0" applyNumberFormat="1" applyFont="1" applyFill="1" applyBorder="1"/>
    <xf numFmtId="0" fontId="20" fillId="29" borderId="7" xfId="49" quotePrefix="1" applyFont="1" applyFill="1" applyBorder="1" applyAlignment="1">
      <alignment horizontal="left" vertical="center"/>
    </xf>
    <xf numFmtId="0" fontId="20" fillId="29" borderId="13" xfId="49" quotePrefix="1" applyFont="1" applyFill="1" applyBorder="1">
      <alignment horizontal="left" vertical="center" indent="1"/>
    </xf>
    <xf numFmtId="4" fontId="21" fillId="29" borderId="15" xfId="0" applyNumberFormat="1" applyFont="1" applyFill="1" applyBorder="1"/>
    <xf numFmtId="3" fontId="21" fillId="29" borderId="15" xfId="0" applyNumberFormat="1" applyFont="1" applyFill="1" applyBorder="1"/>
    <xf numFmtId="0" fontId="20" fillId="29" borderId="15" xfId="49" quotePrefix="1" applyFont="1" applyFill="1" applyBorder="1" applyAlignment="1">
      <alignment horizontal="left" vertical="center"/>
    </xf>
    <xf numFmtId="0" fontId="20" fillId="29" borderId="15" xfId="49" quotePrefix="1" applyFont="1" applyFill="1" applyBorder="1">
      <alignment horizontal="left" vertical="center" indent="1"/>
    </xf>
    <xf numFmtId="4" fontId="21" fillId="29" borderId="15" xfId="0" applyNumberFormat="1" applyFont="1" applyFill="1" applyBorder="1" applyAlignment="1">
      <alignment horizontal="right"/>
    </xf>
    <xf numFmtId="3" fontId="21" fillId="29" borderId="15" xfId="0" applyNumberFormat="1" applyFont="1" applyFill="1" applyBorder="1" applyAlignment="1">
      <alignment horizontal="right"/>
    </xf>
    <xf numFmtId="0" fontId="20" fillId="29" borderId="3" xfId="49" quotePrefix="1" applyFont="1" applyFill="1" applyBorder="1" applyAlignment="1">
      <alignment horizontal="left" vertical="center"/>
    </xf>
    <xf numFmtId="4" fontId="21" fillId="29" borderId="3" xfId="0" applyNumberFormat="1" applyFont="1" applyFill="1" applyBorder="1" applyAlignment="1">
      <alignment horizontal="right"/>
    </xf>
    <xf numFmtId="3" fontId="21" fillId="29" borderId="3" xfId="0" applyNumberFormat="1" applyFont="1" applyFill="1" applyBorder="1" applyAlignment="1">
      <alignment horizontal="right"/>
    </xf>
    <xf numFmtId="0" fontId="12" fillId="0" borderId="3" xfId="49" quotePrefix="1" applyFill="1" applyBorder="1">
      <alignment horizontal="left" vertical="center" indent="1"/>
    </xf>
    <xf numFmtId="4" fontId="15" fillId="28" borderId="3" xfId="49" quotePrefix="1" applyNumberFormat="1" applyFont="1" applyFill="1" applyBorder="1" applyAlignment="1">
      <alignment vertical="center"/>
    </xf>
    <xf numFmtId="3" fontId="15" fillId="28" borderId="3" xfId="49" quotePrefix="1" applyNumberFormat="1" applyFont="1" applyFill="1" applyBorder="1" applyAlignment="1">
      <alignment vertical="center"/>
    </xf>
    <xf numFmtId="0" fontId="20" fillId="29" borderId="3" xfId="49" quotePrefix="1" applyFont="1" applyFill="1" applyBorder="1">
      <alignment horizontal="left" vertical="center" indent="1"/>
    </xf>
    <xf numFmtId="4" fontId="16" fillId="0" borderId="16" xfId="49" quotePrefix="1" applyNumberFormat="1" applyFont="1" applyFill="1" applyBorder="1" applyAlignment="1">
      <alignment horizontal="right" vertical="center" indent="1"/>
    </xf>
    <xf numFmtId="0" fontId="12" fillId="0" borderId="14" xfId="49" quotePrefix="1" applyFill="1" applyBorder="1" applyAlignment="1">
      <alignment horizontal="left" vertical="center" indent="7"/>
    </xf>
  </cellXfs>
  <cellStyles count="52">
    <cellStyle name="Normal" xfId="0" builtinId="0"/>
    <cellStyle name="Normal 2" xfId="3" xr:uid="{00000000-0005-0000-0000-000001000000}"/>
    <cellStyle name="SAPBEXaggData" xfId="5" xr:uid="{00000000-0005-0000-0000-000002000000}"/>
    <cellStyle name="SAPBEXaggData 2" xfId="45" xr:uid="{00000000-0005-0000-0000-000003000000}"/>
    <cellStyle name="SAPBEXaggDataEmph" xfId="9" xr:uid="{00000000-0005-0000-0000-000004000000}"/>
    <cellStyle name="SAPBEXaggItem" xfId="10" xr:uid="{00000000-0005-0000-0000-000005000000}"/>
    <cellStyle name="SAPBEXaggItem 2" xfId="44" xr:uid="{00000000-0005-0000-0000-000006000000}"/>
    <cellStyle name="SAPBEXaggItemX" xfId="11" xr:uid="{00000000-0005-0000-0000-000007000000}"/>
    <cellStyle name="SAPBEXchaText" xfId="1" xr:uid="{00000000-0005-0000-0000-000008000000}"/>
    <cellStyle name="SAPBEXchaText 2" xfId="41" xr:uid="{00000000-0005-0000-0000-000009000000}"/>
    <cellStyle name="SAPBEXexcBad7" xfId="12" xr:uid="{00000000-0005-0000-0000-00000A000000}"/>
    <cellStyle name="SAPBEXexcBad8" xfId="13" xr:uid="{00000000-0005-0000-0000-00000B000000}"/>
    <cellStyle name="SAPBEXexcBad9" xfId="14" xr:uid="{00000000-0005-0000-0000-00000C000000}"/>
    <cellStyle name="SAPBEXexcCritical4" xfId="15" xr:uid="{00000000-0005-0000-0000-00000D000000}"/>
    <cellStyle name="SAPBEXexcCritical5" xfId="16" xr:uid="{00000000-0005-0000-0000-00000E000000}"/>
    <cellStyle name="SAPBEXexcCritical6" xfId="17" xr:uid="{00000000-0005-0000-0000-00000F000000}"/>
    <cellStyle name="SAPBEXexcGood1" xfId="18" xr:uid="{00000000-0005-0000-0000-000010000000}"/>
    <cellStyle name="SAPBEXexcGood2" xfId="19" xr:uid="{00000000-0005-0000-0000-000011000000}"/>
    <cellStyle name="SAPBEXexcGood3" xfId="20" xr:uid="{00000000-0005-0000-0000-000012000000}"/>
    <cellStyle name="SAPBEXfilterDrill" xfId="21" xr:uid="{00000000-0005-0000-0000-000013000000}"/>
    <cellStyle name="SAPBEXfilterItem" xfId="22" xr:uid="{00000000-0005-0000-0000-000014000000}"/>
    <cellStyle name="SAPBEXfilterText" xfId="23" xr:uid="{00000000-0005-0000-0000-000015000000}"/>
    <cellStyle name="SAPBEXformats" xfId="24" xr:uid="{00000000-0005-0000-0000-000016000000}"/>
    <cellStyle name="SAPBEXformats 2" xfId="43" xr:uid="{00000000-0005-0000-0000-000017000000}"/>
    <cellStyle name="SAPBEXheaderItem" xfId="25" xr:uid="{00000000-0005-0000-0000-000018000000}"/>
    <cellStyle name="SAPBEXheaderText" xfId="26" xr:uid="{00000000-0005-0000-0000-000019000000}"/>
    <cellStyle name="SAPBEXHLevel0" xfId="27" xr:uid="{00000000-0005-0000-0000-00001A000000}"/>
    <cellStyle name="SAPBEXHLevel0 2" xfId="46" xr:uid="{00000000-0005-0000-0000-00001B000000}"/>
    <cellStyle name="SAPBEXHLevel0X" xfId="28" xr:uid="{00000000-0005-0000-0000-00001C000000}"/>
    <cellStyle name="SAPBEXHLevel1" xfId="4" xr:uid="{00000000-0005-0000-0000-00001D000000}"/>
    <cellStyle name="SAPBEXHLevel1 2" xfId="47" xr:uid="{00000000-0005-0000-0000-00001E000000}"/>
    <cellStyle name="SAPBEXHLevel1X" xfId="29" xr:uid="{00000000-0005-0000-0000-00001F000000}"/>
    <cellStyle name="SAPBEXHLevel2" xfId="6" xr:uid="{00000000-0005-0000-0000-000020000000}"/>
    <cellStyle name="SAPBEXHLevel2 2" xfId="48" xr:uid="{00000000-0005-0000-0000-000021000000}"/>
    <cellStyle name="SAPBEXHLevel2X" xfId="30" xr:uid="{00000000-0005-0000-0000-000022000000}"/>
    <cellStyle name="SAPBEXHLevel3" xfId="7" xr:uid="{00000000-0005-0000-0000-000023000000}"/>
    <cellStyle name="SAPBEXHLevel3 2" xfId="49" xr:uid="{00000000-0005-0000-0000-000024000000}"/>
    <cellStyle name="SAPBEXHLevel3X" xfId="31" xr:uid="{00000000-0005-0000-0000-000025000000}"/>
    <cellStyle name="SAPBEXinputData" xfId="32" xr:uid="{00000000-0005-0000-0000-000026000000}"/>
    <cellStyle name="SAPBEXresData" xfId="33" xr:uid="{00000000-0005-0000-0000-000027000000}"/>
    <cellStyle name="SAPBEXresDataEmph" xfId="34" xr:uid="{00000000-0005-0000-0000-000028000000}"/>
    <cellStyle name="SAPBEXresItem" xfId="35" xr:uid="{00000000-0005-0000-0000-000029000000}"/>
    <cellStyle name="SAPBEXresItemX" xfId="36" xr:uid="{00000000-0005-0000-0000-00002A000000}"/>
    <cellStyle name="SAPBEXstdData" xfId="8" xr:uid="{00000000-0005-0000-0000-00002B000000}"/>
    <cellStyle name="SAPBEXstdData 2" xfId="50" xr:uid="{00000000-0005-0000-0000-00002C000000}"/>
    <cellStyle name="SAPBEXstdDataEmph" xfId="37" xr:uid="{00000000-0005-0000-0000-00002D000000}"/>
    <cellStyle name="SAPBEXstdItem" xfId="2" xr:uid="{00000000-0005-0000-0000-00002E000000}"/>
    <cellStyle name="SAPBEXstdItem 2" xfId="42" xr:uid="{00000000-0005-0000-0000-00002F000000}"/>
    <cellStyle name="SAPBEXstdItem 3" xfId="51" xr:uid="{336978F1-70E6-4A13-8227-4F4B0C7C3F97}"/>
    <cellStyle name="SAPBEXstdItemX" xfId="38" xr:uid="{00000000-0005-0000-0000-000030000000}"/>
    <cellStyle name="SAPBEXtitle" xfId="39" xr:uid="{00000000-0005-0000-0000-000031000000}"/>
    <cellStyle name="SAPBEXundefined" xfId="40" xr:uid="{00000000-0005-0000-0000-00003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zgrizelj\AppData\Local\Microsoft\Windows\INetCache\Content.Outlook\LOB49E90\Privitak%201b%20-%20Posebni%20dio%20financijskog%20plana%202024.-2026_.xlsx" TargetMode="External"/><Relationship Id="rId1" Type="http://schemas.openxmlformats.org/officeDocument/2006/relationships/externalLinkPath" Target="file:///C:\Users\zgrizelj\AppData\Local\Microsoft\Windows\INetCache\Content.Outlook\LOB49E90\Privitak%201b%20-%20Posebni%20dio%20financijskog%20plana%202024.-2026_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REDLOŽAK"/>
      <sheetName val="Sheet2"/>
      <sheetName val="RAZDJEL 080"/>
      <sheetName val="08006 POSEBNI DIO"/>
      <sheetName val="08008 POSEBNI DIO"/>
    </sheetNames>
    <sheetDataSet>
      <sheetData sheetId="0" refreshError="1"/>
      <sheetData sheetId="1">
        <row r="1">
          <cell r="A1" t="str">
            <v>21852</v>
          </cell>
          <cell r="B1" t="str">
            <v>Hrvatska akademska i istraživačka mreža Carnet</v>
          </cell>
        </row>
        <row r="2">
          <cell r="A2" t="str">
            <v>3803</v>
          </cell>
          <cell r="B2" t="str">
            <v>RAZVOJ INFORMACIJSKOG DRUŠTVA</v>
          </cell>
        </row>
        <row r="3">
          <cell r="A3" t="str">
            <v>A628009</v>
          </cell>
          <cell r="B3" t="str">
            <v>ADMINISTRACIJA I UPRAVLJANJE HRVATSKE AKADEMSKE I ISTRAŽIVAČKE MREŽE CARNET</v>
          </cell>
        </row>
        <row r="4">
          <cell r="A4">
            <v>133</v>
          </cell>
          <cell r="B4" t="str">
            <v>Ostale opće usluge</v>
          </cell>
        </row>
        <row r="5">
          <cell r="A5">
            <v>11</v>
          </cell>
          <cell r="B5" t="str">
            <v>Opći prihodi i primici</v>
          </cell>
        </row>
        <row r="6">
          <cell r="A6">
            <v>31</v>
          </cell>
          <cell r="B6" t="str">
            <v>Rashodi za zaposlene</v>
          </cell>
        </row>
        <row r="7">
          <cell r="A7">
            <v>32</v>
          </cell>
          <cell r="B7" t="str">
            <v>Materijalni rashodi</v>
          </cell>
        </row>
        <row r="8">
          <cell r="A8">
            <v>34</v>
          </cell>
          <cell r="B8" t="str">
            <v>Financijski rashodi</v>
          </cell>
        </row>
        <row r="9">
          <cell r="A9">
            <v>37</v>
          </cell>
          <cell r="B9" t="str">
            <v>Naknade građanima i kućanstvima na temelju osiguranja i druge naknade</v>
          </cell>
        </row>
        <row r="10">
          <cell r="A10">
            <v>31</v>
          </cell>
          <cell r="B10" t="str">
            <v>Vlastiti prihodi</v>
          </cell>
        </row>
        <row r="11">
          <cell r="A11">
            <v>32</v>
          </cell>
          <cell r="B11" t="str">
            <v>Materijalni rashodi</v>
          </cell>
        </row>
        <row r="12">
          <cell r="A12">
            <v>43</v>
          </cell>
          <cell r="B12" t="str">
            <v>Ostali prihodi za posebne namjene</v>
          </cell>
        </row>
        <row r="13">
          <cell r="A13">
            <v>31</v>
          </cell>
          <cell r="B13" t="str">
            <v>Rashodi za zaposlene</v>
          </cell>
        </row>
        <row r="14">
          <cell r="A14">
            <v>32</v>
          </cell>
          <cell r="B14" t="str">
            <v>Materijalni rashodi</v>
          </cell>
        </row>
        <row r="15">
          <cell r="A15">
            <v>42</v>
          </cell>
          <cell r="B15" t="str">
            <v>Rashodi za nabavu proizvedene dugotrajne imovine</v>
          </cell>
        </row>
        <row r="16">
          <cell r="A16">
            <v>52</v>
          </cell>
          <cell r="B16" t="str">
            <v>Ostale pomoći</v>
          </cell>
        </row>
        <row r="17">
          <cell r="A17">
            <v>32</v>
          </cell>
          <cell r="B17" t="str">
            <v>Materijalni rashodi</v>
          </cell>
        </row>
        <row r="18">
          <cell r="A18" t="str">
            <v>A628011</v>
          </cell>
          <cell r="B18" t="str">
            <v>PROGRAM TELEKOMUNIKACIJSKIH KAPACITETA ZA MREŽU CARNET</v>
          </cell>
        </row>
        <row r="19">
          <cell r="A19">
            <v>133</v>
          </cell>
          <cell r="B19" t="str">
            <v>Ostale opće usluge</v>
          </cell>
        </row>
        <row r="20">
          <cell r="A20">
            <v>11</v>
          </cell>
          <cell r="B20" t="str">
            <v>Opći prihodi i primici</v>
          </cell>
        </row>
        <row r="21">
          <cell r="A21">
            <v>32</v>
          </cell>
          <cell r="B21" t="str">
            <v>Materijalni rashodi</v>
          </cell>
        </row>
        <row r="22">
          <cell r="A22" t="str">
            <v>A628015</v>
          </cell>
          <cell r="B22" t="str">
            <v>UKLJUČIVANJE MREŽE CARNET U PAN-EUROPSKE AKADEMSKE I ISTRAŽIVAČKE MREŽE</v>
          </cell>
        </row>
        <row r="23">
          <cell r="A23">
            <v>460</v>
          </cell>
          <cell r="B23" t="str">
            <v>Komunikacije</v>
          </cell>
        </row>
        <row r="24">
          <cell r="A24">
            <v>11</v>
          </cell>
          <cell r="B24" t="str">
            <v>Opći prihodi i primici</v>
          </cell>
        </row>
        <row r="25">
          <cell r="A25">
            <v>32</v>
          </cell>
          <cell r="B25" t="str">
            <v>Materijalni rashodi</v>
          </cell>
        </row>
        <row r="26">
          <cell r="A26" t="str">
            <v>A628068</v>
          </cell>
          <cell r="B26" t="str">
            <v>SUDJELOVANJE NA IZGRADNJI, TESTIRANJU I RAZVOJU OKOSNICE PAN-EUROPSKE RAČUNALNO KOMUNIKACIJSKE MREŽE</v>
          </cell>
        </row>
        <row r="27">
          <cell r="A27">
            <v>133</v>
          </cell>
          <cell r="B27" t="str">
            <v>Ostale opće usluge</v>
          </cell>
        </row>
        <row r="28">
          <cell r="A28">
            <v>63</v>
          </cell>
          <cell r="B28" t="str">
            <v>Inozemne donacije</v>
          </cell>
        </row>
        <row r="29">
          <cell r="A29">
            <v>31</v>
          </cell>
          <cell r="B29" t="str">
            <v>Rashodi za zaposlene</v>
          </cell>
        </row>
        <row r="30">
          <cell r="A30">
            <v>32</v>
          </cell>
          <cell r="B30" t="str">
            <v>Materijalni rashodi</v>
          </cell>
        </row>
        <row r="31">
          <cell r="A31">
            <v>34</v>
          </cell>
          <cell r="B31" t="str">
            <v>Financijski rashodi</v>
          </cell>
        </row>
        <row r="32">
          <cell r="A32" t="str">
            <v>A628070</v>
          </cell>
          <cell r="B32" t="str">
            <v>PROGRAM OBJEDINJAVANJA I ODRŽAVANJA NACIONALNIH INFORMACIJSKIH SERVISA I E-ŠKOLA</v>
          </cell>
        </row>
        <row r="33">
          <cell r="A33">
            <v>133</v>
          </cell>
          <cell r="B33" t="str">
            <v>Ostale opće usluge</v>
          </cell>
        </row>
        <row r="34">
          <cell r="A34">
            <v>11</v>
          </cell>
          <cell r="B34" t="str">
            <v>Opći prihodi i primici</v>
          </cell>
        </row>
        <row r="35">
          <cell r="A35">
            <v>32</v>
          </cell>
          <cell r="B35" t="str">
            <v>Materijalni rashodi</v>
          </cell>
        </row>
        <row r="36">
          <cell r="A36" t="str">
            <v>A628074</v>
          </cell>
          <cell r="B36" t="str">
            <v>PROGRAMI ZAJEDNICE</v>
          </cell>
        </row>
        <row r="37">
          <cell r="A37">
            <v>133</v>
          </cell>
          <cell r="B37" t="str">
            <v>Ostale opće usluge</v>
          </cell>
        </row>
        <row r="38">
          <cell r="A38">
            <v>51</v>
          </cell>
          <cell r="B38" t="str">
            <v>Pomoći EU</v>
          </cell>
        </row>
        <row r="39">
          <cell r="A39">
            <v>32</v>
          </cell>
          <cell r="B39" t="str">
            <v>Materijalni rashodi</v>
          </cell>
        </row>
        <row r="40">
          <cell r="A40">
            <v>34</v>
          </cell>
          <cell r="B40" t="str">
            <v>Financijski rashodi</v>
          </cell>
        </row>
        <row r="41">
          <cell r="A41">
            <v>63</v>
          </cell>
          <cell r="B41" t="str">
            <v>Inozemne donacije</v>
          </cell>
        </row>
        <row r="42">
          <cell r="A42">
            <v>32</v>
          </cell>
          <cell r="B42" t="str">
            <v>Materijalni rashodi</v>
          </cell>
        </row>
        <row r="43">
          <cell r="A43">
            <v>34</v>
          </cell>
          <cell r="B43" t="str">
            <v>Financijski rashodi</v>
          </cell>
        </row>
        <row r="44">
          <cell r="A44" t="str">
            <v>A628090</v>
          </cell>
          <cell r="B44" t="str">
            <v>UNAPRJEĐENJE JEDNAKIH MOGUĆNOSTI U OBRAZOVANJU ZA UČENIKE S TEŠKOĆAMA U RAZVOJU</v>
          </cell>
        </row>
        <row r="45">
          <cell r="A45">
            <v>133</v>
          </cell>
          <cell r="B45" t="str">
            <v>Ostale opće usluge</v>
          </cell>
        </row>
        <row r="46">
          <cell r="A46">
            <v>12</v>
          </cell>
          <cell r="B46" t="str">
            <v>Sredstva učešća za pomoći</v>
          </cell>
        </row>
        <row r="47">
          <cell r="A47">
            <v>31</v>
          </cell>
          <cell r="B47" t="str">
            <v>Rashodi za zaposlene</v>
          </cell>
        </row>
        <row r="48">
          <cell r="A48">
            <v>32</v>
          </cell>
          <cell r="B48" t="str">
            <v>Materijalni rashodi</v>
          </cell>
        </row>
        <row r="49">
          <cell r="A49">
            <v>42</v>
          </cell>
          <cell r="B49" t="str">
            <v>Rashodi za nabavu proizvedene dugotrajne imovine</v>
          </cell>
        </row>
        <row r="50">
          <cell r="A50">
            <v>573</v>
          </cell>
          <cell r="B50" t="str">
            <v>Instrumenti Europskog gospodarskog prost</v>
          </cell>
        </row>
        <row r="51">
          <cell r="A51">
            <v>31</v>
          </cell>
          <cell r="B51" t="str">
            <v>Rashodi za zaposlene</v>
          </cell>
        </row>
        <row r="52">
          <cell r="A52">
            <v>32</v>
          </cell>
          <cell r="B52" t="str">
            <v>Materijalni rashodi</v>
          </cell>
        </row>
        <row r="53">
          <cell r="A53">
            <v>36</v>
          </cell>
          <cell r="B53" t="str">
            <v>Pomoći dane u inozemstvo i unutar općeg proračuna</v>
          </cell>
        </row>
        <row r="54">
          <cell r="A54">
            <v>42</v>
          </cell>
          <cell r="B54" t="str">
            <v>Rashodi za nabavu proizvedene dugotrajne imovine</v>
          </cell>
        </row>
        <row r="55">
          <cell r="A55" t="str">
            <v>A628091</v>
          </cell>
          <cell r="B55" t="str">
            <v>OBRAZOVANJE U RURALNIM PODRUČJIMA - LEARNING FROM THE EXTREMES, A RURAL SCHOOLS INNOVATION ROADMAP</v>
          </cell>
        </row>
        <row r="56">
          <cell r="A56">
            <v>133</v>
          </cell>
          <cell r="B56" t="str">
            <v>Ostale opće usluge</v>
          </cell>
        </row>
        <row r="57">
          <cell r="A57">
            <v>12</v>
          </cell>
          <cell r="B57" t="str">
            <v>Sredstva učešća za pomoći</v>
          </cell>
        </row>
        <row r="58">
          <cell r="A58">
            <v>31</v>
          </cell>
          <cell r="B58" t="str">
            <v>Rashodi za zaposlene</v>
          </cell>
        </row>
        <row r="59">
          <cell r="A59">
            <v>51</v>
          </cell>
          <cell r="B59" t="str">
            <v>Pomoći EU</v>
          </cell>
        </row>
        <row r="60">
          <cell r="A60">
            <v>31</v>
          </cell>
          <cell r="B60" t="str">
            <v>Rashodi za zaposlene</v>
          </cell>
        </row>
        <row r="61">
          <cell r="A61">
            <v>32</v>
          </cell>
          <cell r="B61" t="str">
            <v>Materijalni rashodi</v>
          </cell>
        </row>
        <row r="62">
          <cell r="A62">
            <v>36</v>
          </cell>
          <cell r="B62" t="str">
            <v>Pomoći dane u inozemstvo i unutar općeg proračuna</v>
          </cell>
        </row>
        <row r="63">
          <cell r="A63" t="str">
            <v>K406669</v>
          </cell>
          <cell r="B63" t="str">
            <v>CARNET - ZAJEDNIČKA RK INFRASTRUKTURA</v>
          </cell>
        </row>
        <row r="64">
          <cell r="A64">
            <v>133</v>
          </cell>
          <cell r="B64" t="str">
            <v>Ostale opće usluge</v>
          </cell>
        </row>
        <row r="65">
          <cell r="A65">
            <v>11</v>
          </cell>
          <cell r="B65" t="str">
            <v>Opći prihodi i primici</v>
          </cell>
        </row>
        <row r="66">
          <cell r="A66">
            <v>41</v>
          </cell>
          <cell r="B66" t="str">
            <v>Rashodi za nabavu neproizvedene dugotrajne imovine</v>
          </cell>
        </row>
        <row r="67">
          <cell r="A67">
            <v>42</v>
          </cell>
          <cell r="B67" t="str">
            <v>Rashodi za nabavu proizvedene dugotrajne imovine</v>
          </cell>
        </row>
        <row r="68">
          <cell r="A68" t="str">
            <v>K628069</v>
          </cell>
          <cell r="B68" t="str">
            <v>ULAGANJE U OPREMU ZA ODRŽAVANJE NACIONALNIH I INFORMACIJSKIH SERVISA</v>
          </cell>
        </row>
        <row r="69">
          <cell r="A69">
            <v>133</v>
          </cell>
          <cell r="B69" t="str">
            <v>Ostale opće usluge</v>
          </cell>
        </row>
        <row r="70">
          <cell r="A70">
            <v>11</v>
          </cell>
          <cell r="B70" t="str">
            <v>Opći prihodi i primici</v>
          </cell>
        </row>
        <row r="71">
          <cell r="A71">
            <v>41</v>
          </cell>
          <cell r="B71" t="str">
            <v>Rashodi za nabavu neproizvedene dugotrajne imovine</v>
          </cell>
        </row>
        <row r="72">
          <cell r="A72">
            <v>42</v>
          </cell>
          <cell r="B72" t="str">
            <v>Rashodi za nabavu proizvedene dugotrajne imovine</v>
          </cell>
        </row>
        <row r="73">
          <cell r="A73" t="str">
            <v>K628080</v>
          </cell>
          <cell r="B73" t="str">
            <v>OP KONKURENTNOST I KOHEZIJA 2014.-2020., PRIORITET 9</v>
          </cell>
        </row>
        <row r="74">
          <cell r="A74">
            <v>970</v>
          </cell>
          <cell r="B74" t="str">
            <v>Istraživanje i razvoj obrazovanja</v>
          </cell>
        </row>
        <row r="75">
          <cell r="A75">
            <v>12</v>
          </cell>
          <cell r="B75" t="str">
            <v>Sredstva učešća za pomoći</v>
          </cell>
        </row>
        <row r="76">
          <cell r="A76">
            <v>31</v>
          </cell>
          <cell r="B76" t="str">
            <v>Rashodi za zaposlene</v>
          </cell>
        </row>
        <row r="77">
          <cell r="A77">
            <v>42</v>
          </cell>
          <cell r="B77" t="str">
            <v>Rashodi za nabavu proizvedene dugotrajne imovine</v>
          </cell>
        </row>
        <row r="78">
          <cell r="A78">
            <v>563</v>
          </cell>
          <cell r="B78" t="str">
            <v>Europski fond za regionalni razvoj (EFRR</v>
          </cell>
        </row>
        <row r="79">
          <cell r="A79">
            <v>31</v>
          </cell>
          <cell r="B79" t="str">
            <v>Rashodi za zaposlene</v>
          </cell>
        </row>
        <row r="80">
          <cell r="A80">
            <v>32</v>
          </cell>
          <cell r="B80" t="str">
            <v>Materijalni rashodi</v>
          </cell>
        </row>
        <row r="81">
          <cell r="A81">
            <v>36</v>
          </cell>
          <cell r="B81" t="str">
            <v>Pomoći dane u inozemstvo i unutar općeg proračuna</v>
          </cell>
        </row>
        <row r="82">
          <cell r="A82">
            <v>42</v>
          </cell>
          <cell r="B82" t="str">
            <v>Rashodi za nabavu proizvedene dugotrajne imovine</v>
          </cell>
        </row>
        <row r="83">
          <cell r="A83" t="str">
            <v>K628081</v>
          </cell>
          <cell r="B83" t="str">
            <v>OP UČINKOVITI LJUDSKI POTENCIJALI 2014.-2020., PRIORITET 3 i 4</v>
          </cell>
        </row>
        <row r="84">
          <cell r="A84">
            <v>970</v>
          </cell>
          <cell r="B84" t="str">
            <v>Istraživanje i razvoj obrazovanja</v>
          </cell>
        </row>
        <row r="85">
          <cell r="A85">
            <v>12</v>
          </cell>
          <cell r="B85" t="str">
            <v>Sredstva učešća za pomoći</v>
          </cell>
        </row>
        <row r="86">
          <cell r="A86">
            <v>31</v>
          </cell>
          <cell r="B86" t="str">
            <v>Rashodi za zaposlene</v>
          </cell>
        </row>
        <row r="87">
          <cell r="A87">
            <v>32</v>
          </cell>
          <cell r="B87" t="str">
            <v>Materijalni rashodi</v>
          </cell>
        </row>
        <row r="88">
          <cell r="A88">
            <v>41</v>
          </cell>
          <cell r="B88" t="str">
            <v>Rashodi za nabavu neproizvedene dugotrajne imovine</v>
          </cell>
        </row>
        <row r="89">
          <cell r="A89">
            <v>42</v>
          </cell>
          <cell r="B89" t="str">
            <v>Rashodi za nabavu proizvedene dugotrajne imovine</v>
          </cell>
        </row>
        <row r="90">
          <cell r="A90">
            <v>561</v>
          </cell>
          <cell r="B90" t="str">
            <v>Europski socijalni fond (ESF)</v>
          </cell>
        </row>
        <row r="91">
          <cell r="A91">
            <v>31</v>
          </cell>
          <cell r="B91" t="str">
            <v>Rashodi za zaposlene</v>
          </cell>
        </row>
        <row r="92">
          <cell r="A92">
            <v>32</v>
          </cell>
          <cell r="B92" t="str">
            <v>Materijalni rashodi</v>
          </cell>
        </row>
        <row r="93">
          <cell r="A93">
            <v>36</v>
          </cell>
          <cell r="B93" t="str">
            <v>Pomoći dane u inozemstvo i unutar općeg proračuna</v>
          </cell>
        </row>
        <row r="94">
          <cell r="A94">
            <v>38</v>
          </cell>
          <cell r="B94" t="str">
            <v>Ostali rashodi</v>
          </cell>
        </row>
        <row r="95">
          <cell r="A95">
            <v>41</v>
          </cell>
          <cell r="B95" t="str">
            <v>Rashodi za nabavu neproizvedene dugotrajne imovine</v>
          </cell>
        </row>
        <row r="96">
          <cell r="A96">
            <v>42</v>
          </cell>
          <cell r="B96" t="str">
            <v>Rashodi za nabavu proizvedene dugotrajne imovine</v>
          </cell>
        </row>
        <row r="97">
          <cell r="A97" t="str">
            <v>K628093</v>
          </cell>
          <cell r="B97" t="str">
            <v>DIGITALNA PREOBRAZBA VISOKOG OBRAZOVANJA E-SVEUČILIŠTA - NPOO (C3.2.R2)</v>
          </cell>
        </row>
        <row r="98">
          <cell r="A98">
            <v>133</v>
          </cell>
          <cell r="B98" t="str">
            <v>Ostale opće usluge</v>
          </cell>
        </row>
        <row r="99">
          <cell r="A99">
            <v>581</v>
          </cell>
          <cell r="B99" t="str">
            <v>Mehanizam za oporavak i otpornost</v>
          </cell>
        </row>
        <row r="100">
          <cell r="A100">
            <v>31</v>
          </cell>
          <cell r="B100" t="str">
            <v>Rashodi za zaposlene</v>
          </cell>
        </row>
        <row r="101">
          <cell r="A101">
            <v>32</v>
          </cell>
          <cell r="B101" t="str">
            <v>Materijalni rashodi</v>
          </cell>
        </row>
        <row r="102">
          <cell r="A102">
            <v>38</v>
          </cell>
          <cell r="B102" t="str">
            <v>Ostali rashodi</v>
          </cell>
        </row>
        <row r="103">
          <cell r="A103">
            <v>41</v>
          </cell>
          <cell r="B103" t="str">
            <v>Rashodi za nabavu neproizvedene dugotrajne imovine</v>
          </cell>
        </row>
        <row r="104">
          <cell r="A104">
            <v>42</v>
          </cell>
          <cell r="B104" t="str">
            <v>Rashodi za nabavu proizvedene dugotrajne imovine</v>
          </cell>
        </row>
        <row r="105">
          <cell r="A105" t="str">
            <v>K628095</v>
          </cell>
          <cell r="B105" t="str">
            <v>HRVATSKA KVANTNA KOMUNIKACIJSKA INFRASTRUKTURA - CRO QCI - NPOO (C3.2.R2-I2)</v>
          </cell>
        </row>
        <row r="106">
          <cell r="A106">
            <v>133</v>
          </cell>
          <cell r="B106" t="str">
            <v>Ostale opće usluge</v>
          </cell>
        </row>
        <row r="107">
          <cell r="A107">
            <v>51</v>
          </cell>
          <cell r="B107" t="str">
            <v>Pomoći EU</v>
          </cell>
        </row>
        <row r="108">
          <cell r="A108">
            <v>31</v>
          </cell>
          <cell r="B108" t="str">
            <v>Rashodi za zaposlene</v>
          </cell>
        </row>
        <row r="109">
          <cell r="A109">
            <v>32</v>
          </cell>
          <cell r="B109" t="str">
            <v>Materijalni rashodi</v>
          </cell>
        </row>
        <row r="110">
          <cell r="A110">
            <v>36</v>
          </cell>
          <cell r="B110" t="str">
            <v>Pomoći dane u inozemstvo i unutar općeg proračuna</v>
          </cell>
        </row>
        <row r="111">
          <cell r="A111">
            <v>38</v>
          </cell>
          <cell r="B111" t="str">
            <v>Ostali rashodi</v>
          </cell>
        </row>
        <row r="112">
          <cell r="A112">
            <v>41</v>
          </cell>
          <cell r="B112" t="str">
            <v>Rashodi za nabavu neproizvedene dugotrajne imovine</v>
          </cell>
        </row>
        <row r="113">
          <cell r="A113">
            <v>42</v>
          </cell>
          <cell r="B113" t="str">
            <v>Rashodi za nabavu proizvedene dugotrajne imovine</v>
          </cell>
        </row>
        <row r="114">
          <cell r="A114">
            <v>581</v>
          </cell>
          <cell r="B114" t="str">
            <v>Mehanizam za oporavak i otpornost</v>
          </cell>
        </row>
        <row r="115">
          <cell r="A115">
            <v>31</v>
          </cell>
          <cell r="B115" t="str">
            <v>Rashodi za zaposlene</v>
          </cell>
        </row>
        <row r="116">
          <cell r="A116">
            <v>32</v>
          </cell>
          <cell r="B116" t="str">
            <v>Materijalni rashodi</v>
          </cell>
        </row>
        <row r="117">
          <cell r="A117">
            <v>36</v>
          </cell>
          <cell r="B117" t="str">
            <v>Pomoći dane u inozemstvo i unutar općeg proračuna</v>
          </cell>
        </row>
        <row r="118">
          <cell r="A118">
            <v>38</v>
          </cell>
          <cell r="B118" t="str">
            <v>Ostali rashodi</v>
          </cell>
        </row>
        <row r="119">
          <cell r="A119">
            <v>41</v>
          </cell>
          <cell r="B119" t="str">
            <v>Rashodi za nabavu neproizvedene dugotrajne imovine</v>
          </cell>
        </row>
        <row r="120">
          <cell r="A120">
            <v>42</v>
          </cell>
          <cell r="B120" t="str">
            <v>Rashodi za nabavu proizvedene dugotrajne imovine</v>
          </cell>
        </row>
      </sheetData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AB76C1-E28E-4375-A3E4-069646E577AB}">
  <sheetPr>
    <tabColor theme="9" tint="0.79998168889431442"/>
  </sheetPr>
  <dimension ref="A1:G154"/>
  <sheetViews>
    <sheetView tabSelected="1" topLeftCell="A127" workbookViewId="0">
      <selection activeCell="E43" sqref="E43"/>
    </sheetView>
  </sheetViews>
  <sheetFormatPr defaultRowHeight="15" x14ac:dyDescent="0.25"/>
  <cols>
    <col min="1" max="1" width="17.7109375" customWidth="1"/>
    <col min="2" max="2" width="67" customWidth="1"/>
    <col min="3" max="3" width="19.140625" style="35" hidden="1" customWidth="1"/>
    <col min="4" max="4" width="15.140625" style="23" hidden="1" customWidth="1"/>
    <col min="5" max="7" width="15.140625" style="23" customWidth="1"/>
  </cols>
  <sheetData>
    <row r="1" spans="1:7" ht="51" x14ac:dyDescent="0.25">
      <c r="A1" s="2" t="s">
        <v>23</v>
      </c>
      <c r="B1" s="9" t="s">
        <v>24</v>
      </c>
      <c r="C1" s="36" t="s">
        <v>25</v>
      </c>
      <c r="D1" s="24" t="s">
        <v>26</v>
      </c>
      <c r="E1" s="48" t="s">
        <v>28</v>
      </c>
      <c r="F1" s="48" t="s">
        <v>27</v>
      </c>
      <c r="G1" s="48" t="s">
        <v>29</v>
      </c>
    </row>
    <row r="2" spans="1:7" x14ac:dyDescent="0.25">
      <c r="A2" s="1">
        <v>11</v>
      </c>
      <c r="B2" s="10" t="s">
        <v>0</v>
      </c>
      <c r="C2" s="19">
        <v>12416179.57</v>
      </c>
      <c r="D2" s="19">
        <v>18756939</v>
      </c>
      <c r="E2" s="49">
        <v>20516395</v>
      </c>
      <c r="F2" s="49">
        <v>21456887</v>
      </c>
      <c r="G2" s="49">
        <v>21492493</v>
      </c>
    </row>
    <row r="3" spans="1:7" x14ac:dyDescent="0.25">
      <c r="A3" s="1">
        <v>12</v>
      </c>
      <c r="B3" s="10" t="s">
        <v>1</v>
      </c>
      <c r="C3" s="19">
        <v>9796219.8100000005</v>
      </c>
      <c r="D3" s="19">
        <v>681899</v>
      </c>
      <c r="E3" s="49">
        <v>2265333</v>
      </c>
      <c r="F3" s="49">
        <v>1375290</v>
      </c>
      <c r="G3" s="49">
        <v>1905599</v>
      </c>
    </row>
    <row r="4" spans="1:7" x14ac:dyDescent="0.25">
      <c r="A4" s="1">
        <v>31</v>
      </c>
      <c r="B4" s="10" t="s">
        <v>6</v>
      </c>
      <c r="C4" s="19">
        <v>2971.85</v>
      </c>
      <c r="D4" s="19">
        <v>1000</v>
      </c>
      <c r="E4" s="49">
        <v>2500</v>
      </c>
      <c r="F4" s="49">
        <v>2500</v>
      </c>
      <c r="G4" s="49">
        <v>2500</v>
      </c>
    </row>
    <row r="5" spans="1:7" x14ac:dyDescent="0.25">
      <c r="A5" s="1">
        <v>43</v>
      </c>
      <c r="B5" s="10" t="s">
        <v>2</v>
      </c>
      <c r="C5" s="19">
        <v>2094657.92</v>
      </c>
      <c r="D5" s="19">
        <v>2135080</v>
      </c>
      <c r="E5" s="49">
        <v>2331660</v>
      </c>
      <c r="F5" s="49">
        <v>2331660</v>
      </c>
      <c r="G5" s="49">
        <v>2331660</v>
      </c>
    </row>
    <row r="6" spans="1:7" x14ac:dyDescent="0.25">
      <c r="A6" s="1">
        <v>51</v>
      </c>
      <c r="B6" s="10" t="s">
        <v>3</v>
      </c>
      <c r="C6" s="19">
        <v>2944329.64</v>
      </c>
      <c r="D6" s="19">
        <v>1441129</v>
      </c>
      <c r="E6" s="49">
        <v>1785890</v>
      </c>
      <c r="F6" s="49">
        <v>709230</v>
      </c>
      <c r="G6" s="49">
        <v>1344050</v>
      </c>
    </row>
    <row r="7" spans="1:7" x14ac:dyDescent="0.25">
      <c r="A7" s="75">
        <v>52</v>
      </c>
      <c r="B7" s="14" t="s">
        <v>30</v>
      </c>
      <c r="C7" s="19">
        <v>25204.41</v>
      </c>
      <c r="D7" s="19">
        <v>20000</v>
      </c>
      <c r="E7" s="49">
        <v>64990</v>
      </c>
      <c r="F7" s="49">
        <v>9000</v>
      </c>
      <c r="G7" s="49">
        <v>4129</v>
      </c>
    </row>
    <row r="8" spans="1:7" x14ac:dyDescent="0.25">
      <c r="A8" s="3">
        <v>559</v>
      </c>
      <c r="B8" s="70" t="s">
        <v>60</v>
      </c>
      <c r="C8" s="74">
        <v>21901.35</v>
      </c>
      <c r="D8" s="19">
        <v>0</v>
      </c>
      <c r="E8" s="49">
        <v>172690</v>
      </c>
      <c r="F8" s="49">
        <v>0</v>
      </c>
      <c r="G8" s="49">
        <v>0</v>
      </c>
    </row>
    <row r="9" spans="1:7" x14ac:dyDescent="0.25">
      <c r="A9" s="3">
        <v>561</v>
      </c>
      <c r="B9" s="70" t="s">
        <v>32</v>
      </c>
      <c r="C9" s="74">
        <v>22988543.82</v>
      </c>
      <c r="D9" s="19">
        <v>2747041</v>
      </c>
      <c r="E9" s="49">
        <v>3811206</v>
      </c>
      <c r="F9" s="49">
        <v>3096872</v>
      </c>
      <c r="G9" s="49">
        <v>3276620</v>
      </c>
    </row>
    <row r="10" spans="1:7" x14ac:dyDescent="0.25">
      <c r="A10" s="3">
        <v>563</v>
      </c>
      <c r="B10" s="70" t="s">
        <v>61</v>
      </c>
      <c r="C10" s="74">
        <v>35422608.609999999</v>
      </c>
      <c r="D10" s="19">
        <v>0</v>
      </c>
      <c r="E10" s="49">
        <v>0</v>
      </c>
      <c r="F10" s="49">
        <v>0</v>
      </c>
      <c r="G10" s="49">
        <v>0</v>
      </c>
    </row>
    <row r="11" spans="1:7" x14ac:dyDescent="0.25">
      <c r="A11" s="3">
        <v>573</v>
      </c>
      <c r="B11" s="70" t="s">
        <v>33</v>
      </c>
      <c r="C11" s="74">
        <v>1669995.59</v>
      </c>
      <c r="D11" s="19">
        <v>1410935</v>
      </c>
      <c r="E11" s="49">
        <v>0</v>
      </c>
      <c r="F11" s="49">
        <v>0</v>
      </c>
      <c r="G11" s="49">
        <v>0</v>
      </c>
    </row>
    <row r="12" spans="1:7" x14ac:dyDescent="0.25">
      <c r="A12" s="3">
        <v>581</v>
      </c>
      <c r="B12" s="70" t="s">
        <v>7</v>
      </c>
      <c r="C12" s="74">
        <v>5686973.8200000003</v>
      </c>
      <c r="D12" s="19">
        <v>5847653</v>
      </c>
      <c r="E12" s="49">
        <v>41092153</v>
      </c>
      <c r="F12" s="49">
        <v>30610877</v>
      </c>
      <c r="G12" s="49">
        <v>0</v>
      </c>
    </row>
    <row r="13" spans="1:7" x14ac:dyDescent="0.25">
      <c r="A13" s="3">
        <v>61</v>
      </c>
      <c r="B13" s="70" t="s">
        <v>4</v>
      </c>
      <c r="C13" s="74">
        <v>1602.34</v>
      </c>
      <c r="D13" s="19">
        <v>0</v>
      </c>
      <c r="E13" s="49">
        <v>0</v>
      </c>
      <c r="F13" s="49">
        <v>0</v>
      </c>
      <c r="G13" s="49">
        <v>0</v>
      </c>
    </row>
    <row r="14" spans="1:7" x14ac:dyDescent="0.25">
      <c r="A14" s="3">
        <v>63</v>
      </c>
      <c r="B14" s="70" t="s">
        <v>31</v>
      </c>
      <c r="C14" s="74">
        <v>248715.06</v>
      </c>
      <c r="D14" s="19">
        <v>337416</v>
      </c>
      <c r="E14" s="49">
        <v>319280</v>
      </c>
      <c r="F14" s="49">
        <v>313030</v>
      </c>
      <c r="G14" s="49">
        <v>247690</v>
      </c>
    </row>
    <row r="15" spans="1:7" x14ac:dyDescent="0.25">
      <c r="A15" s="4">
        <v>21852</v>
      </c>
      <c r="B15" s="11" t="s">
        <v>34</v>
      </c>
      <c r="C15" s="27">
        <f>SUM(C2:C14)</f>
        <v>93319903.790000021</v>
      </c>
      <c r="D15" s="18">
        <f>SUM(D2:D14)</f>
        <v>33379092</v>
      </c>
      <c r="E15" s="50">
        <f t="shared" ref="E15:G15" si="0">SUM(E2:E14)</f>
        <v>72362097</v>
      </c>
      <c r="F15" s="50">
        <f t="shared" si="0"/>
        <v>59905346</v>
      </c>
      <c r="G15" s="50">
        <f t="shared" si="0"/>
        <v>30604741</v>
      </c>
    </row>
    <row r="16" spans="1:7" x14ac:dyDescent="0.25">
      <c r="A16" s="5" t="s">
        <v>35</v>
      </c>
      <c r="B16" s="12" t="s">
        <v>36</v>
      </c>
      <c r="C16" s="30">
        <f>C17+C23+C25+C31+C29+C34</f>
        <v>8358499.1799999988</v>
      </c>
      <c r="D16" s="13">
        <f t="shared" ref="D16:G16" si="1">D17+D23+D25+D31+D29+D34</f>
        <v>11501655</v>
      </c>
      <c r="E16" s="13">
        <f t="shared" si="1"/>
        <v>13980446</v>
      </c>
      <c r="F16" s="13">
        <f t="shared" si="1"/>
        <v>14605627</v>
      </c>
      <c r="G16" s="13">
        <f t="shared" si="1"/>
        <v>14636362</v>
      </c>
    </row>
    <row r="17" spans="1:7" x14ac:dyDescent="0.25">
      <c r="A17" s="52">
        <v>11</v>
      </c>
      <c r="B17" s="53" t="s">
        <v>0</v>
      </c>
      <c r="C17" s="54">
        <f>C18+C19+C20+C21</f>
        <v>6234062.6599999992</v>
      </c>
      <c r="D17" s="55">
        <f>D18+D19+D20+D21+D22</f>
        <v>9344075</v>
      </c>
      <c r="E17" s="56">
        <f>E18+E19+E20+E21+E22</f>
        <v>11581296</v>
      </c>
      <c r="F17" s="56">
        <f t="shared" ref="E17:G17" si="2">F18+F19+F20+F21+F22</f>
        <v>12262467</v>
      </c>
      <c r="G17" s="56">
        <f t="shared" si="2"/>
        <v>12298073</v>
      </c>
    </row>
    <row r="18" spans="1:7" x14ac:dyDescent="0.25">
      <c r="A18" s="6">
        <v>31</v>
      </c>
      <c r="B18" s="10" t="s">
        <v>14</v>
      </c>
      <c r="C18" s="28">
        <v>3320604.09</v>
      </c>
      <c r="D18" s="25">
        <v>5391463</v>
      </c>
      <c r="E18" s="20">
        <v>7085926</v>
      </c>
      <c r="F18" s="20">
        <v>7121357</v>
      </c>
      <c r="G18" s="20">
        <v>7156963</v>
      </c>
    </row>
    <row r="19" spans="1:7" x14ac:dyDescent="0.25">
      <c r="A19" s="6">
        <v>32</v>
      </c>
      <c r="B19" s="10" t="s">
        <v>13</v>
      </c>
      <c r="C19" s="28">
        <v>2885263.86</v>
      </c>
      <c r="D19" s="25">
        <v>3897762</v>
      </c>
      <c r="E19" s="20">
        <v>4137240</v>
      </c>
      <c r="F19" s="20">
        <v>4782980</v>
      </c>
      <c r="G19" s="20">
        <v>4782980</v>
      </c>
    </row>
    <row r="20" spans="1:7" x14ac:dyDescent="0.25">
      <c r="A20" s="6">
        <v>34</v>
      </c>
      <c r="B20" s="10" t="s">
        <v>15</v>
      </c>
      <c r="C20" s="28">
        <v>2879.46</v>
      </c>
      <c r="D20" s="25">
        <v>6750</v>
      </c>
      <c r="E20" s="20">
        <v>3130</v>
      </c>
      <c r="F20" s="20">
        <v>3130</v>
      </c>
      <c r="G20" s="20">
        <v>3130</v>
      </c>
    </row>
    <row r="21" spans="1:7" x14ac:dyDescent="0.25">
      <c r="A21" s="6">
        <v>37</v>
      </c>
      <c r="B21" s="10" t="s">
        <v>16</v>
      </c>
      <c r="C21" s="28">
        <v>25315.25</v>
      </c>
      <c r="D21" s="25">
        <v>48100</v>
      </c>
      <c r="E21" s="20">
        <v>55000</v>
      </c>
      <c r="F21" s="20">
        <v>55000</v>
      </c>
      <c r="G21" s="20">
        <v>55000</v>
      </c>
    </row>
    <row r="22" spans="1:7" x14ac:dyDescent="0.25">
      <c r="A22" s="6">
        <v>38</v>
      </c>
      <c r="B22" s="10" t="s">
        <v>19</v>
      </c>
      <c r="C22" s="28">
        <v>0</v>
      </c>
      <c r="D22" s="25">
        <v>0</v>
      </c>
      <c r="E22" s="20">
        <v>300000</v>
      </c>
      <c r="F22" s="20">
        <v>300000</v>
      </c>
      <c r="G22" s="20">
        <v>300000</v>
      </c>
    </row>
    <row r="23" spans="1:7" x14ac:dyDescent="0.25">
      <c r="A23" s="57">
        <v>31</v>
      </c>
      <c r="B23" s="53" t="s">
        <v>6</v>
      </c>
      <c r="C23" s="54">
        <f>C24</f>
        <v>2971.85</v>
      </c>
      <c r="D23" s="55">
        <f>D24</f>
        <v>1000</v>
      </c>
      <c r="E23" s="56">
        <f t="shared" ref="E23:G23" si="3">E24</f>
        <v>2500</v>
      </c>
      <c r="F23" s="56">
        <f t="shared" si="3"/>
        <v>2500</v>
      </c>
      <c r="G23" s="56">
        <f t="shared" si="3"/>
        <v>2500</v>
      </c>
    </row>
    <row r="24" spans="1:7" x14ac:dyDescent="0.25">
      <c r="A24" s="6">
        <v>32</v>
      </c>
      <c r="B24" s="10" t="s">
        <v>13</v>
      </c>
      <c r="C24" s="28">
        <v>2971.85</v>
      </c>
      <c r="D24" s="25">
        <v>1000</v>
      </c>
      <c r="E24" s="20">
        <v>2500</v>
      </c>
      <c r="F24" s="20">
        <v>2500</v>
      </c>
      <c r="G24" s="20">
        <v>2500</v>
      </c>
    </row>
    <row r="25" spans="1:7" x14ac:dyDescent="0.25">
      <c r="A25" s="52">
        <v>43</v>
      </c>
      <c r="B25" s="53" t="s">
        <v>2</v>
      </c>
      <c r="C25" s="54">
        <f>C26+C27+C28</f>
        <v>2094657.92</v>
      </c>
      <c r="D25" s="55">
        <f>D26+D27+D28</f>
        <v>2135080</v>
      </c>
      <c r="E25" s="56">
        <f t="shared" ref="E25:G25" si="4">E26+E27+E28</f>
        <v>2331660</v>
      </c>
      <c r="F25" s="56">
        <f t="shared" si="4"/>
        <v>2331660</v>
      </c>
      <c r="G25" s="56">
        <f t="shared" si="4"/>
        <v>2331660</v>
      </c>
    </row>
    <row r="26" spans="1:7" x14ac:dyDescent="0.25">
      <c r="A26" s="7">
        <v>31</v>
      </c>
      <c r="B26" s="10" t="s">
        <v>14</v>
      </c>
      <c r="C26" s="28">
        <v>1924551.47</v>
      </c>
      <c r="D26" s="25">
        <v>1889900</v>
      </c>
      <c r="E26" s="20">
        <v>1960150</v>
      </c>
      <c r="F26" s="20">
        <v>1960150</v>
      </c>
      <c r="G26" s="20">
        <v>1960150</v>
      </c>
    </row>
    <row r="27" spans="1:7" x14ac:dyDescent="0.25">
      <c r="A27" s="6">
        <v>32</v>
      </c>
      <c r="B27" s="10" t="s">
        <v>13</v>
      </c>
      <c r="C27" s="28">
        <v>144618.15</v>
      </c>
      <c r="D27" s="25">
        <v>207680</v>
      </c>
      <c r="E27" s="20">
        <v>305250</v>
      </c>
      <c r="F27" s="20">
        <v>305250</v>
      </c>
      <c r="G27" s="20">
        <v>305250</v>
      </c>
    </row>
    <row r="28" spans="1:7" x14ac:dyDescent="0.25">
      <c r="A28" s="6">
        <v>42</v>
      </c>
      <c r="B28" s="10" t="s">
        <v>17</v>
      </c>
      <c r="C28" s="29">
        <v>25488.3</v>
      </c>
      <c r="D28" s="20">
        <v>37500</v>
      </c>
      <c r="E28" s="20">
        <v>66260</v>
      </c>
      <c r="F28" s="20">
        <v>66260</v>
      </c>
      <c r="G28" s="20">
        <v>66260</v>
      </c>
    </row>
    <row r="29" spans="1:7" x14ac:dyDescent="0.25">
      <c r="A29" s="52">
        <v>51</v>
      </c>
      <c r="B29" s="53" t="s">
        <v>3</v>
      </c>
      <c r="C29" s="58">
        <f>C30</f>
        <v>0</v>
      </c>
      <c r="D29" s="56">
        <f>D30</f>
        <v>1500</v>
      </c>
      <c r="E29" s="56">
        <f t="shared" ref="E29:G29" si="5">E30</f>
        <v>0</v>
      </c>
      <c r="F29" s="56">
        <f t="shared" si="5"/>
        <v>0</v>
      </c>
      <c r="G29" s="56">
        <f t="shared" si="5"/>
        <v>0</v>
      </c>
    </row>
    <row r="30" spans="1:7" x14ac:dyDescent="0.25">
      <c r="A30" s="6">
        <v>32</v>
      </c>
      <c r="B30" s="10" t="s">
        <v>13</v>
      </c>
      <c r="C30" s="29">
        <v>0</v>
      </c>
      <c r="D30" s="20">
        <v>1500</v>
      </c>
      <c r="E30" s="20">
        <v>0</v>
      </c>
      <c r="F30" s="20">
        <v>0</v>
      </c>
      <c r="G30" s="20">
        <v>0</v>
      </c>
    </row>
    <row r="31" spans="1:7" x14ac:dyDescent="0.25">
      <c r="A31" s="52">
        <v>52</v>
      </c>
      <c r="B31" s="53" t="s">
        <v>30</v>
      </c>
      <c r="C31" s="58">
        <f>C32+C33</f>
        <v>25204.41</v>
      </c>
      <c r="D31" s="58">
        <f t="shared" ref="D31:G31" si="6">D32+D33</f>
        <v>20000</v>
      </c>
      <c r="E31" s="56">
        <f t="shared" si="6"/>
        <v>64990</v>
      </c>
      <c r="F31" s="56">
        <f t="shared" si="6"/>
        <v>9000</v>
      </c>
      <c r="G31" s="56">
        <f t="shared" si="6"/>
        <v>4129</v>
      </c>
    </row>
    <row r="32" spans="1:7" x14ac:dyDescent="0.25">
      <c r="A32" s="6">
        <v>32</v>
      </c>
      <c r="B32" s="10" t="s">
        <v>13</v>
      </c>
      <c r="C32" s="29">
        <v>24538.41</v>
      </c>
      <c r="D32" s="20">
        <v>20000</v>
      </c>
      <c r="E32" s="20">
        <v>64990</v>
      </c>
      <c r="F32" s="20">
        <v>9000</v>
      </c>
      <c r="G32" s="20">
        <v>4129</v>
      </c>
    </row>
    <row r="33" spans="1:7" x14ac:dyDescent="0.25">
      <c r="A33" s="6">
        <v>38</v>
      </c>
      <c r="B33" s="10" t="s">
        <v>19</v>
      </c>
      <c r="C33" s="29">
        <v>666</v>
      </c>
      <c r="D33" s="20">
        <v>0</v>
      </c>
      <c r="E33" s="20">
        <v>0</v>
      </c>
      <c r="F33" s="20">
        <v>0</v>
      </c>
      <c r="G33" s="20">
        <v>0</v>
      </c>
    </row>
    <row r="34" spans="1:7" x14ac:dyDescent="0.25">
      <c r="A34" s="52">
        <v>61</v>
      </c>
      <c r="B34" s="53" t="s">
        <v>4</v>
      </c>
      <c r="C34" s="58">
        <f>C35+C36</f>
        <v>1602.3400000000001</v>
      </c>
      <c r="D34" s="58">
        <v>0</v>
      </c>
      <c r="E34" s="56">
        <v>0</v>
      </c>
      <c r="F34" s="56">
        <v>0</v>
      </c>
      <c r="G34" s="56">
        <v>0</v>
      </c>
    </row>
    <row r="35" spans="1:7" x14ac:dyDescent="0.25">
      <c r="A35" s="7">
        <v>31</v>
      </c>
      <c r="B35" s="10" t="s">
        <v>14</v>
      </c>
      <c r="C35" s="29">
        <v>1375.4</v>
      </c>
      <c r="D35" s="20">
        <v>0</v>
      </c>
      <c r="E35" s="20">
        <v>0</v>
      </c>
      <c r="F35" s="20">
        <v>0</v>
      </c>
      <c r="G35" s="20">
        <v>0</v>
      </c>
    </row>
    <row r="36" spans="1:7" x14ac:dyDescent="0.25">
      <c r="A36" s="6">
        <v>32</v>
      </c>
      <c r="B36" s="10" t="s">
        <v>13</v>
      </c>
      <c r="C36" s="29">
        <v>226.94</v>
      </c>
      <c r="D36" s="20">
        <v>0</v>
      </c>
      <c r="E36" s="20">
        <v>0</v>
      </c>
      <c r="F36" s="20">
        <v>0</v>
      </c>
      <c r="G36" s="20">
        <v>0</v>
      </c>
    </row>
    <row r="37" spans="1:7" ht="14.25" customHeight="1" x14ac:dyDescent="0.25">
      <c r="A37" s="5" t="s">
        <v>37</v>
      </c>
      <c r="B37" s="12" t="s">
        <v>38</v>
      </c>
      <c r="C37" s="46">
        <f>C38</f>
        <v>4458103.92</v>
      </c>
      <c r="D37" s="47">
        <f>D38</f>
        <v>4811566</v>
      </c>
      <c r="E37" s="47">
        <f t="shared" ref="E37:G38" si="7">E38</f>
        <v>4696130</v>
      </c>
      <c r="F37" s="47">
        <f t="shared" si="7"/>
        <v>4696130</v>
      </c>
      <c r="G37" s="47">
        <f t="shared" si="7"/>
        <v>4696130</v>
      </c>
    </row>
    <row r="38" spans="1:7" x14ac:dyDescent="0.25">
      <c r="A38" s="52">
        <v>11</v>
      </c>
      <c r="B38" s="53" t="s">
        <v>0</v>
      </c>
      <c r="C38" s="58">
        <f>C39</f>
        <v>4458103.92</v>
      </c>
      <c r="D38" s="56">
        <f>D39</f>
        <v>4811566</v>
      </c>
      <c r="E38" s="56">
        <f t="shared" si="7"/>
        <v>4696130</v>
      </c>
      <c r="F38" s="56">
        <f t="shared" si="7"/>
        <v>4696130</v>
      </c>
      <c r="G38" s="56">
        <f t="shared" si="7"/>
        <v>4696130</v>
      </c>
    </row>
    <row r="39" spans="1:7" x14ac:dyDescent="0.25">
      <c r="A39" s="6">
        <v>32</v>
      </c>
      <c r="B39" s="10" t="s">
        <v>13</v>
      </c>
      <c r="C39" s="29">
        <v>4458103.92</v>
      </c>
      <c r="D39" s="20">
        <v>4811566</v>
      </c>
      <c r="E39" s="23">
        <v>4696130</v>
      </c>
      <c r="F39" s="23">
        <v>4696130</v>
      </c>
      <c r="G39" s="23">
        <v>4696130</v>
      </c>
    </row>
    <row r="40" spans="1:7" x14ac:dyDescent="0.25">
      <c r="A40" s="5" t="s">
        <v>39</v>
      </c>
      <c r="B40" s="12" t="s">
        <v>40</v>
      </c>
      <c r="C40" s="30">
        <f>C41</f>
        <v>461267.4</v>
      </c>
      <c r="D40" s="13">
        <f>D41</f>
        <v>359918</v>
      </c>
      <c r="E40" s="13">
        <f t="shared" ref="E40:G41" si="8">E41</f>
        <v>519918</v>
      </c>
      <c r="F40" s="13">
        <f t="shared" si="8"/>
        <v>800000</v>
      </c>
      <c r="G40" s="13">
        <f t="shared" si="8"/>
        <v>800000</v>
      </c>
    </row>
    <row r="41" spans="1:7" x14ac:dyDescent="0.25">
      <c r="A41" s="52">
        <v>11</v>
      </c>
      <c r="B41" s="53" t="s">
        <v>0</v>
      </c>
      <c r="C41" s="58">
        <f>C42</f>
        <v>461267.4</v>
      </c>
      <c r="D41" s="56">
        <f>D42</f>
        <v>359918</v>
      </c>
      <c r="E41" s="56">
        <f t="shared" si="8"/>
        <v>519918</v>
      </c>
      <c r="F41" s="56">
        <f t="shared" si="8"/>
        <v>800000</v>
      </c>
      <c r="G41" s="56">
        <f t="shared" si="8"/>
        <v>800000</v>
      </c>
    </row>
    <row r="42" spans="1:7" x14ac:dyDescent="0.25">
      <c r="A42" s="7">
        <v>32</v>
      </c>
      <c r="B42" s="10" t="s">
        <v>13</v>
      </c>
      <c r="C42" s="29">
        <v>461267.4</v>
      </c>
      <c r="D42" s="20">
        <v>359918</v>
      </c>
      <c r="E42" s="20">
        <v>519918</v>
      </c>
      <c r="F42" s="20">
        <v>800000</v>
      </c>
      <c r="G42" s="20">
        <v>800000</v>
      </c>
    </row>
    <row r="43" spans="1:7" x14ac:dyDescent="0.25">
      <c r="A43" s="5" t="s">
        <v>41</v>
      </c>
      <c r="B43" s="12" t="s">
        <v>42</v>
      </c>
      <c r="C43" s="30">
        <f>C44</f>
        <v>238465.59</v>
      </c>
      <c r="D43" s="13">
        <f>D44</f>
        <v>327666</v>
      </c>
      <c r="E43" s="13">
        <f t="shared" ref="E43:G43" si="9">E44</f>
        <v>319280</v>
      </c>
      <c r="F43" s="13">
        <f t="shared" si="9"/>
        <v>313030</v>
      </c>
      <c r="G43" s="13">
        <f t="shared" si="9"/>
        <v>247690</v>
      </c>
    </row>
    <row r="44" spans="1:7" x14ac:dyDescent="0.25">
      <c r="A44" s="52">
        <v>63</v>
      </c>
      <c r="B44" s="53" t="s">
        <v>31</v>
      </c>
      <c r="C44" s="58">
        <f>C45+C46+C47</f>
        <v>238465.59</v>
      </c>
      <c r="D44" s="56">
        <f>D45+D46+D47</f>
        <v>327666</v>
      </c>
      <c r="E44" s="56">
        <f t="shared" ref="E44:G44" si="10">E45+E46+E47</f>
        <v>319280</v>
      </c>
      <c r="F44" s="56">
        <f t="shared" si="10"/>
        <v>313030</v>
      </c>
      <c r="G44" s="56">
        <f t="shared" si="10"/>
        <v>247690</v>
      </c>
    </row>
    <row r="45" spans="1:7" x14ac:dyDescent="0.25">
      <c r="A45" s="6">
        <v>31</v>
      </c>
      <c r="B45" s="10" t="s">
        <v>14</v>
      </c>
      <c r="C45" s="29">
        <v>141170.15</v>
      </c>
      <c r="D45" s="20">
        <v>163546</v>
      </c>
      <c r="E45" s="20">
        <v>168930</v>
      </c>
      <c r="F45" s="20">
        <v>168930</v>
      </c>
      <c r="G45" s="20">
        <v>116500</v>
      </c>
    </row>
    <row r="46" spans="1:7" x14ac:dyDescent="0.25">
      <c r="A46" s="6">
        <v>32</v>
      </c>
      <c r="B46" s="10" t="s">
        <v>13</v>
      </c>
      <c r="C46" s="29">
        <v>97274.04</v>
      </c>
      <c r="D46" s="20">
        <v>163990</v>
      </c>
      <c r="E46" s="20">
        <v>150250</v>
      </c>
      <c r="F46" s="20">
        <v>144000</v>
      </c>
      <c r="G46" s="20">
        <v>131090</v>
      </c>
    </row>
    <row r="47" spans="1:7" x14ac:dyDescent="0.25">
      <c r="A47" s="6">
        <v>34</v>
      </c>
      <c r="B47" s="10" t="s">
        <v>15</v>
      </c>
      <c r="C47" s="29">
        <v>21.4</v>
      </c>
      <c r="D47" s="20">
        <v>130</v>
      </c>
      <c r="E47" s="20">
        <v>100</v>
      </c>
      <c r="F47" s="20">
        <v>100</v>
      </c>
      <c r="G47" s="20">
        <v>100</v>
      </c>
    </row>
    <row r="48" spans="1:7" x14ac:dyDescent="0.25">
      <c r="A48" s="5" t="s">
        <v>43</v>
      </c>
      <c r="B48" s="12" t="s">
        <v>44</v>
      </c>
      <c r="C48" s="30">
        <f>C49</f>
        <v>650304.99</v>
      </c>
      <c r="D48" s="13">
        <f>D49</f>
        <v>1009620</v>
      </c>
      <c r="E48" s="13">
        <f t="shared" ref="E48:G49" si="11">E49</f>
        <v>1518910</v>
      </c>
      <c r="F48" s="13">
        <f t="shared" si="11"/>
        <v>1518910</v>
      </c>
      <c r="G48" s="13">
        <f t="shared" si="11"/>
        <v>1518910</v>
      </c>
    </row>
    <row r="49" spans="1:7" x14ac:dyDescent="0.25">
      <c r="A49" s="52">
        <v>11</v>
      </c>
      <c r="B49" s="53" t="s">
        <v>0</v>
      </c>
      <c r="C49" s="58">
        <f>C50</f>
        <v>650304.99</v>
      </c>
      <c r="D49" s="56">
        <f>D50</f>
        <v>1009620</v>
      </c>
      <c r="E49" s="56">
        <f t="shared" si="11"/>
        <v>1518910</v>
      </c>
      <c r="F49" s="56">
        <f t="shared" si="11"/>
        <v>1518910</v>
      </c>
      <c r="G49" s="56">
        <f t="shared" si="11"/>
        <v>1518910</v>
      </c>
    </row>
    <row r="50" spans="1:7" x14ac:dyDescent="0.25">
      <c r="A50" s="6">
        <v>32</v>
      </c>
      <c r="B50" s="10" t="s">
        <v>13</v>
      </c>
      <c r="C50" s="29">
        <v>650304.99</v>
      </c>
      <c r="D50" s="20">
        <v>1009620</v>
      </c>
      <c r="E50" s="20">
        <v>1518910</v>
      </c>
      <c r="F50" s="20">
        <v>1518910</v>
      </c>
      <c r="G50" s="20">
        <v>1518910</v>
      </c>
    </row>
    <row r="51" spans="1:7" x14ac:dyDescent="0.25">
      <c r="A51" s="5" t="s">
        <v>45</v>
      </c>
      <c r="B51" s="12" t="s">
        <v>46</v>
      </c>
      <c r="C51" s="30">
        <f>C52+C56</f>
        <v>15177.71</v>
      </c>
      <c r="D51" s="13">
        <f>D52+D56</f>
        <v>12600</v>
      </c>
      <c r="E51" s="13">
        <f t="shared" ref="E51:G51" si="12">E52+E56</f>
        <v>2000</v>
      </c>
      <c r="F51" s="13">
        <f t="shared" si="12"/>
        <v>0</v>
      </c>
      <c r="G51" s="13">
        <f t="shared" si="12"/>
        <v>0</v>
      </c>
    </row>
    <row r="52" spans="1:7" x14ac:dyDescent="0.25">
      <c r="A52" s="52">
        <v>51</v>
      </c>
      <c r="B52" s="53" t="s">
        <v>3</v>
      </c>
      <c r="C52" s="58">
        <f>C53+C54+C55</f>
        <v>4928.24</v>
      </c>
      <c r="D52" s="56">
        <f>D53+D54+D55</f>
        <v>2850</v>
      </c>
      <c r="E52" s="56">
        <f t="shared" ref="E52:G52" si="13">E53+E54+E55</f>
        <v>2000</v>
      </c>
      <c r="F52" s="56">
        <f t="shared" si="13"/>
        <v>0</v>
      </c>
      <c r="G52" s="56">
        <f t="shared" si="13"/>
        <v>0</v>
      </c>
    </row>
    <row r="53" spans="1:7" x14ac:dyDescent="0.25">
      <c r="A53" s="6">
        <v>32</v>
      </c>
      <c r="B53" s="10" t="s">
        <v>13</v>
      </c>
      <c r="C53" s="29">
        <v>4227.8999999999996</v>
      </c>
      <c r="D53" s="20">
        <v>2150</v>
      </c>
      <c r="E53" s="20">
        <v>2000</v>
      </c>
      <c r="F53" s="20">
        <v>0</v>
      </c>
      <c r="G53" s="20">
        <v>0</v>
      </c>
    </row>
    <row r="54" spans="1:7" x14ac:dyDescent="0.25">
      <c r="A54" s="6">
        <v>34</v>
      </c>
      <c r="B54" s="10" t="s">
        <v>15</v>
      </c>
      <c r="C54" s="29">
        <v>0.34</v>
      </c>
      <c r="D54" s="20">
        <v>100</v>
      </c>
      <c r="E54" s="20">
        <v>0</v>
      </c>
      <c r="F54" s="20">
        <v>0</v>
      </c>
      <c r="G54" s="20">
        <v>0</v>
      </c>
    </row>
    <row r="55" spans="1:7" x14ac:dyDescent="0.25">
      <c r="A55" s="6">
        <v>42</v>
      </c>
      <c r="B55" s="10" t="s">
        <v>17</v>
      </c>
      <c r="C55" s="29">
        <v>700</v>
      </c>
      <c r="D55" s="20">
        <v>600</v>
      </c>
      <c r="E55" s="20">
        <v>0</v>
      </c>
      <c r="F55" s="20">
        <v>0</v>
      </c>
      <c r="G55" s="20">
        <v>0</v>
      </c>
    </row>
    <row r="56" spans="1:7" x14ac:dyDescent="0.25">
      <c r="A56" s="52">
        <v>63</v>
      </c>
      <c r="B56" s="53" t="s">
        <v>31</v>
      </c>
      <c r="C56" s="58">
        <f>C57+C58</f>
        <v>10249.469999999999</v>
      </c>
      <c r="D56" s="56">
        <f>D57+D58</f>
        <v>9750</v>
      </c>
      <c r="E56" s="56">
        <f t="shared" ref="E56:G56" si="14">E57+E58</f>
        <v>0</v>
      </c>
      <c r="F56" s="56">
        <f t="shared" si="14"/>
        <v>0</v>
      </c>
      <c r="G56" s="56">
        <f t="shared" si="14"/>
        <v>0</v>
      </c>
    </row>
    <row r="57" spans="1:7" x14ac:dyDescent="0.25">
      <c r="A57" s="6">
        <v>32</v>
      </c>
      <c r="B57" s="10" t="str">
        <f>_xlfn.XLOOKUP(A57,[1]Sheet2!A:A,[1]Sheet2!B:B)</f>
        <v>Materijalni rashodi</v>
      </c>
      <c r="C57" s="29">
        <v>10249.31</v>
      </c>
      <c r="D57" s="20">
        <v>9650</v>
      </c>
      <c r="E57" s="20">
        <v>0</v>
      </c>
      <c r="F57" s="20">
        <v>0</v>
      </c>
      <c r="G57" s="20">
        <v>0</v>
      </c>
    </row>
    <row r="58" spans="1:7" x14ac:dyDescent="0.25">
      <c r="A58" s="38">
        <v>34</v>
      </c>
      <c r="B58" s="14" t="str">
        <f>_xlfn.XLOOKUP(A58,[1]Sheet2!A:A,[1]Sheet2!B:B)</f>
        <v>Financijski rashodi</v>
      </c>
      <c r="C58" s="33">
        <v>0.16</v>
      </c>
      <c r="D58" s="22">
        <v>100</v>
      </c>
      <c r="E58" s="22">
        <v>0</v>
      </c>
      <c r="F58" s="22">
        <v>0</v>
      </c>
      <c r="G58" s="22">
        <v>0</v>
      </c>
    </row>
    <row r="59" spans="1:7" x14ac:dyDescent="0.25">
      <c r="A59" s="39" t="s">
        <v>47</v>
      </c>
      <c r="B59" s="40" t="s">
        <v>48</v>
      </c>
      <c r="C59" s="30">
        <f>C60+C64</f>
        <v>1989358.88</v>
      </c>
      <c r="D59" s="26">
        <f>D60+D64</f>
        <v>1629724</v>
      </c>
      <c r="E59" s="26">
        <f t="shared" ref="E59:G59" si="15">E60+E64</f>
        <v>0</v>
      </c>
      <c r="F59" s="26">
        <f t="shared" si="15"/>
        <v>0</v>
      </c>
      <c r="G59" s="26">
        <f t="shared" si="15"/>
        <v>0</v>
      </c>
    </row>
    <row r="60" spans="1:7" x14ac:dyDescent="0.25">
      <c r="A60" s="59">
        <v>12</v>
      </c>
      <c r="B60" s="60" t="s">
        <v>1</v>
      </c>
      <c r="C60" s="61">
        <f>C61+C62+C63</f>
        <v>319363.28999999998</v>
      </c>
      <c r="D60" s="62">
        <f>D61+D62+D63</f>
        <v>218789</v>
      </c>
      <c r="E60" s="62">
        <f t="shared" ref="E60:G60" si="16">E61+E62+E63</f>
        <v>0</v>
      </c>
      <c r="F60" s="62">
        <f t="shared" si="16"/>
        <v>0</v>
      </c>
      <c r="G60" s="62">
        <f t="shared" si="16"/>
        <v>0</v>
      </c>
    </row>
    <row r="61" spans="1:7" x14ac:dyDescent="0.25">
      <c r="A61" s="8">
        <v>31</v>
      </c>
      <c r="B61" s="10" t="s">
        <v>14</v>
      </c>
      <c r="C61" s="29">
        <v>21814.69</v>
      </c>
      <c r="D61" s="20">
        <v>12051</v>
      </c>
      <c r="E61" s="20">
        <v>0</v>
      </c>
      <c r="F61" s="20">
        <v>0</v>
      </c>
      <c r="G61" s="20">
        <v>0</v>
      </c>
    </row>
    <row r="62" spans="1:7" x14ac:dyDescent="0.25">
      <c r="A62" s="7">
        <v>32</v>
      </c>
      <c r="B62" s="10" t="s">
        <v>13</v>
      </c>
      <c r="C62" s="29">
        <v>3599.41</v>
      </c>
      <c r="D62" s="20">
        <v>96823</v>
      </c>
      <c r="E62" s="20">
        <v>0</v>
      </c>
      <c r="F62" s="20">
        <v>0</v>
      </c>
      <c r="G62" s="20">
        <v>0</v>
      </c>
    </row>
    <row r="63" spans="1:7" x14ac:dyDescent="0.25">
      <c r="A63" s="6">
        <v>42</v>
      </c>
      <c r="B63" s="10" t="s">
        <v>17</v>
      </c>
      <c r="C63" s="29">
        <v>293949.19</v>
      </c>
      <c r="D63" s="20">
        <v>109915</v>
      </c>
      <c r="E63" s="20">
        <v>0</v>
      </c>
      <c r="F63" s="20">
        <v>0</v>
      </c>
      <c r="G63" s="20">
        <v>0</v>
      </c>
    </row>
    <row r="64" spans="1:7" x14ac:dyDescent="0.25">
      <c r="A64" s="52">
        <v>573</v>
      </c>
      <c r="B64" s="53" t="s">
        <v>33</v>
      </c>
      <c r="C64" s="58">
        <f>C65+C66+C67+C68</f>
        <v>1669995.5899999999</v>
      </c>
      <c r="D64" s="56">
        <f>D65+D66+D67+D68</f>
        <v>1410935</v>
      </c>
      <c r="E64" s="56">
        <f t="shared" ref="E64:G64" si="17">E65+E66+E67+E68</f>
        <v>0</v>
      </c>
      <c r="F64" s="56">
        <f t="shared" si="17"/>
        <v>0</v>
      </c>
      <c r="G64" s="56">
        <f t="shared" si="17"/>
        <v>0</v>
      </c>
    </row>
    <row r="65" spans="1:7" x14ac:dyDescent="0.25">
      <c r="A65" s="6">
        <v>31</v>
      </c>
      <c r="B65" s="10" t="s">
        <v>14</v>
      </c>
      <c r="C65" s="29">
        <v>27933.19</v>
      </c>
      <c r="D65" s="20">
        <v>19447</v>
      </c>
      <c r="E65" s="20">
        <v>0</v>
      </c>
      <c r="F65" s="20">
        <v>0</v>
      </c>
      <c r="G65" s="20">
        <v>0</v>
      </c>
    </row>
    <row r="66" spans="1:7" x14ac:dyDescent="0.25">
      <c r="A66" s="6">
        <v>32</v>
      </c>
      <c r="B66" s="10" t="s">
        <v>13</v>
      </c>
      <c r="C66" s="29">
        <v>784092.1</v>
      </c>
      <c r="D66" s="20">
        <v>580994</v>
      </c>
      <c r="E66" s="20">
        <v>0</v>
      </c>
      <c r="F66" s="20">
        <v>0</v>
      </c>
      <c r="G66" s="20">
        <v>0</v>
      </c>
    </row>
    <row r="67" spans="1:7" x14ac:dyDescent="0.25">
      <c r="A67" s="6">
        <v>36</v>
      </c>
      <c r="B67" s="10" t="s">
        <v>18</v>
      </c>
      <c r="C67" s="29">
        <v>146305</v>
      </c>
      <c r="D67" s="20">
        <v>163879</v>
      </c>
      <c r="E67" s="20">
        <v>0</v>
      </c>
      <c r="F67" s="20">
        <v>0</v>
      </c>
      <c r="G67" s="20">
        <v>0</v>
      </c>
    </row>
    <row r="68" spans="1:7" x14ac:dyDescent="0.25">
      <c r="A68" s="38">
        <v>42</v>
      </c>
      <c r="B68" s="14" t="s">
        <v>17</v>
      </c>
      <c r="C68" s="33">
        <v>711665.3</v>
      </c>
      <c r="D68" s="22">
        <v>646615</v>
      </c>
      <c r="E68" s="20">
        <v>0</v>
      </c>
      <c r="F68" s="20">
        <v>0</v>
      </c>
      <c r="G68" s="20">
        <v>0</v>
      </c>
    </row>
    <row r="69" spans="1:7" x14ac:dyDescent="0.25">
      <c r="A69" s="39" t="s">
        <v>49</v>
      </c>
      <c r="B69" s="40" t="s">
        <v>50</v>
      </c>
      <c r="C69" s="37">
        <f>C70+C74</f>
        <v>177929.21000000002</v>
      </c>
      <c r="D69" s="26">
        <f>D70</f>
        <v>13034</v>
      </c>
      <c r="E69" s="26">
        <f t="shared" ref="E69:G69" si="18">E70</f>
        <v>0</v>
      </c>
      <c r="F69" s="26">
        <f t="shared" si="18"/>
        <v>0</v>
      </c>
      <c r="G69" s="26">
        <f t="shared" si="18"/>
        <v>0</v>
      </c>
    </row>
    <row r="70" spans="1:7" x14ac:dyDescent="0.25">
      <c r="A70" s="63">
        <v>51</v>
      </c>
      <c r="B70" s="64" t="s">
        <v>3</v>
      </c>
      <c r="C70" s="65">
        <f>C71+C72+C73</f>
        <v>156027.86000000002</v>
      </c>
      <c r="D70" s="66">
        <f>D71+D72</f>
        <v>13034</v>
      </c>
      <c r="E70" s="66">
        <f t="shared" ref="E70:G70" si="19">E71+E72</f>
        <v>0</v>
      </c>
      <c r="F70" s="66">
        <f t="shared" si="19"/>
        <v>0</v>
      </c>
      <c r="G70" s="66">
        <f t="shared" si="19"/>
        <v>0</v>
      </c>
    </row>
    <row r="71" spans="1:7" x14ac:dyDescent="0.25">
      <c r="A71" s="7">
        <v>31</v>
      </c>
      <c r="B71" s="10" t="s">
        <v>14</v>
      </c>
      <c r="C71" s="31">
        <v>31850.99</v>
      </c>
      <c r="D71" s="21">
        <v>5724</v>
      </c>
      <c r="E71" s="21">
        <v>0</v>
      </c>
      <c r="F71" s="21">
        <v>0</v>
      </c>
      <c r="G71" s="21">
        <v>0</v>
      </c>
    </row>
    <row r="72" spans="1:7" x14ac:dyDescent="0.25">
      <c r="A72" s="7">
        <v>32</v>
      </c>
      <c r="B72" s="10" t="s">
        <v>13</v>
      </c>
      <c r="C72" s="31">
        <v>13064.74</v>
      </c>
      <c r="D72" s="21">
        <v>7310</v>
      </c>
      <c r="E72" s="21">
        <v>0</v>
      </c>
      <c r="F72" s="21">
        <v>0</v>
      </c>
      <c r="G72" s="21">
        <v>0</v>
      </c>
    </row>
    <row r="73" spans="1:7" x14ac:dyDescent="0.25">
      <c r="A73" s="7">
        <v>36</v>
      </c>
      <c r="B73" s="10" t="s">
        <v>18</v>
      </c>
      <c r="C73" s="31">
        <v>111112.13</v>
      </c>
      <c r="D73" s="21">
        <v>0</v>
      </c>
      <c r="E73" s="21">
        <v>0</v>
      </c>
      <c r="F73" s="21">
        <v>0</v>
      </c>
      <c r="G73" s="21">
        <v>0</v>
      </c>
    </row>
    <row r="74" spans="1:7" x14ac:dyDescent="0.25">
      <c r="A74" s="67">
        <v>559</v>
      </c>
      <c r="B74" s="53" t="s">
        <v>60</v>
      </c>
      <c r="C74" s="68">
        <f>C75</f>
        <v>21901.35</v>
      </c>
      <c r="D74" s="69">
        <f t="shared" ref="D74:G74" si="20">D75</f>
        <v>0</v>
      </c>
      <c r="E74" s="69">
        <f t="shared" si="20"/>
        <v>0</v>
      </c>
      <c r="F74" s="69">
        <f t="shared" si="20"/>
        <v>0</v>
      </c>
      <c r="G74" s="69">
        <f t="shared" si="20"/>
        <v>0</v>
      </c>
    </row>
    <row r="75" spans="1:7" x14ac:dyDescent="0.25">
      <c r="A75" s="42">
        <v>36</v>
      </c>
      <c r="B75" s="10" t="s">
        <v>18</v>
      </c>
      <c r="C75" s="43">
        <v>21901.35</v>
      </c>
      <c r="D75" s="44">
        <v>0</v>
      </c>
      <c r="E75" s="44">
        <v>0</v>
      </c>
      <c r="F75" s="44">
        <v>0</v>
      </c>
      <c r="G75" s="44">
        <v>0</v>
      </c>
    </row>
    <row r="76" spans="1:7" x14ac:dyDescent="0.25">
      <c r="A76" s="39" t="s">
        <v>51</v>
      </c>
      <c r="B76" s="40" t="s">
        <v>52</v>
      </c>
      <c r="C76" s="37">
        <f>C77</f>
        <v>541028.15</v>
      </c>
      <c r="D76" s="26">
        <f>D77</f>
        <v>1300120</v>
      </c>
      <c r="E76" s="26">
        <f t="shared" ref="E76:G76" si="21">E77</f>
        <v>1511821</v>
      </c>
      <c r="F76" s="26">
        <f t="shared" si="21"/>
        <v>1491060</v>
      </c>
      <c r="G76" s="26">
        <f t="shared" si="21"/>
        <v>1491060</v>
      </c>
    </row>
    <row r="77" spans="1:7" x14ac:dyDescent="0.25">
      <c r="A77" s="59">
        <v>11</v>
      </c>
      <c r="B77" s="53" t="s">
        <v>0</v>
      </c>
      <c r="C77" s="65">
        <f>C78+C79</f>
        <v>541028.15</v>
      </c>
      <c r="D77" s="66">
        <f>D78+D79</f>
        <v>1300120</v>
      </c>
      <c r="E77" s="66">
        <f t="shared" ref="E77:G77" si="22">E78+E79</f>
        <v>1511821</v>
      </c>
      <c r="F77" s="66">
        <f t="shared" si="22"/>
        <v>1491060</v>
      </c>
      <c r="G77" s="66">
        <f t="shared" si="22"/>
        <v>1491060</v>
      </c>
    </row>
    <row r="78" spans="1:7" x14ac:dyDescent="0.25">
      <c r="A78" s="6">
        <v>41</v>
      </c>
      <c r="B78" s="10" t="s">
        <v>21</v>
      </c>
      <c r="C78" s="31">
        <v>33279.06</v>
      </c>
      <c r="D78" s="21">
        <v>250000</v>
      </c>
      <c r="E78" s="21">
        <v>250000</v>
      </c>
      <c r="F78" s="21">
        <v>250000</v>
      </c>
      <c r="G78" s="21">
        <v>250000</v>
      </c>
    </row>
    <row r="79" spans="1:7" x14ac:dyDescent="0.25">
      <c r="A79" s="38">
        <v>42</v>
      </c>
      <c r="B79" s="10" t="s">
        <v>17</v>
      </c>
      <c r="C79" s="43">
        <v>507749.09</v>
      </c>
      <c r="D79" s="44">
        <v>1050120</v>
      </c>
      <c r="E79" s="44">
        <v>1261821</v>
      </c>
      <c r="F79" s="44">
        <v>1241060</v>
      </c>
      <c r="G79" s="44">
        <v>1241060</v>
      </c>
    </row>
    <row r="80" spans="1:7" x14ac:dyDescent="0.25">
      <c r="A80" s="39" t="s">
        <v>53</v>
      </c>
      <c r="B80" s="40" t="s">
        <v>54</v>
      </c>
      <c r="C80" s="37">
        <f>C81</f>
        <v>71412.45</v>
      </c>
      <c r="D80" s="26">
        <f>D81</f>
        <v>1931640</v>
      </c>
      <c r="E80" s="26">
        <f t="shared" ref="E80:G80" si="23">E81</f>
        <v>688320</v>
      </c>
      <c r="F80" s="26">
        <f t="shared" si="23"/>
        <v>688320</v>
      </c>
      <c r="G80" s="26">
        <f t="shared" si="23"/>
        <v>688320</v>
      </c>
    </row>
    <row r="81" spans="1:7" x14ac:dyDescent="0.25">
      <c r="A81" s="59">
        <v>11</v>
      </c>
      <c r="B81" s="53" t="s">
        <v>0</v>
      </c>
      <c r="C81" s="61">
        <f>C82+C83</f>
        <v>71412.45</v>
      </c>
      <c r="D81" s="62">
        <f>D82+D83</f>
        <v>1931640</v>
      </c>
      <c r="E81" s="62">
        <f t="shared" ref="E81:G81" si="24">E82+E83</f>
        <v>688320</v>
      </c>
      <c r="F81" s="62">
        <f t="shared" si="24"/>
        <v>688320</v>
      </c>
      <c r="G81" s="62">
        <f t="shared" si="24"/>
        <v>688320</v>
      </c>
    </row>
    <row r="82" spans="1:7" x14ac:dyDescent="0.25">
      <c r="A82" s="6">
        <v>41</v>
      </c>
      <c r="B82" s="10" t="s">
        <v>21</v>
      </c>
      <c r="C82" s="29">
        <v>8040</v>
      </c>
      <c r="D82" s="20">
        <v>1344750</v>
      </c>
      <c r="E82" s="20">
        <v>0</v>
      </c>
      <c r="F82" s="20">
        <v>0</v>
      </c>
      <c r="G82" s="20">
        <v>0</v>
      </c>
    </row>
    <row r="83" spans="1:7" x14ac:dyDescent="0.25">
      <c r="A83" s="38">
        <v>42</v>
      </c>
      <c r="B83" s="10" t="s">
        <v>17</v>
      </c>
      <c r="C83" s="33">
        <v>63372.45</v>
      </c>
      <c r="D83" s="22">
        <v>586890</v>
      </c>
      <c r="E83" s="20">
        <v>688320</v>
      </c>
      <c r="F83" s="20">
        <v>688320</v>
      </c>
      <c r="G83" s="20">
        <v>688320</v>
      </c>
    </row>
    <row r="84" spans="1:7" x14ac:dyDescent="0.25">
      <c r="A84" s="39" t="s">
        <v>62</v>
      </c>
      <c r="B84" s="40" t="s">
        <v>63</v>
      </c>
      <c r="C84" s="37">
        <f>C85+C88</f>
        <v>41772789.740000002</v>
      </c>
      <c r="D84" s="26">
        <f t="shared" ref="D84:G84" si="25">D85+D88</f>
        <v>0</v>
      </c>
      <c r="E84" s="26">
        <f t="shared" si="25"/>
        <v>0</v>
      </c>
      <c r="F84" s="26">
        <f t="shared" si="25"/>
        <v>0</v>
      </c>
      <c r="G84" s="26">
        <f t="shared" si="25"/>
        <v>0</v>
      </c>
    </row>
    <row r="85" spans="1:7" x14ac:dyDescent="0.25">
      <c r="A85" s="63" t="s">
        <v>20</v>
      </c>
      <c r="B85" s="53" t="s">
        <v>1</v>
      </c>
      <c r="C85" s="61">
        <f>SUM(C86:C87)</f>
        <v>6350181.1299999999</v>
      </c>
      <c r="D85" s="61">
        <f t="shared" ref="D85:G85" si="26">SUM(D86:D87)</f>
        <v>0</v>
      </c>
      <c r="E85" s="62">
        <f t="shared" si="26"/>
        <v>0</v>
      </c>
      <c r="F85" s="62">
        <f t="shared" si="26"/>
        <v>0</v>
      </c>
      <c r="G85" s="62">
        <f t="shared" si="26"/>
        <v>0</v>
      </c>
    </row>
    <row r="86" spans="1:7" x14ac:dyDescent="0.25">
      <c r="A86" s="51" t="s">
        <v>5</v>
      </c>
      <c r="B86" s="10" t="s">
        <v>14</v>
      </c>
      <c r="C86" s="33">
        <v>114115.26</v>
      </c>
      <c r="D86" s="20">
        <v>0</v>
      </c>
      <c r="E86" s="20">
        <v>0</v>
      </c>
      <c r="F86" s="20">
        <v>0</v>
      </c>
      <c r="G86" s="20">
        <v>0</v>
      </c>
    </row>
    <row r="87" spans="1:7" x14ac:dyDescent="0.25">
      <c r="A87" s="51" t="s">
        <v>10</v>
      </c>
      <c r="B87" s="10" t="s">
        <v>17</v>
      </c>
      <c r="C87" s="33">
        <v>6236065.8700000001</v>
      </c>
      <c r="D87" s="20">
        <v>0</v>
      </c>
      <c r="E87" s="20">
        <v>0</v>
      </c>
      <c r="F87" s="20">
        <v>0</v>
      </c>
      <c r="G87" s="20">
        <v>0</v>
      </c>
    </row>
    <row r="88" spans="1:7" x14ac:dyDescent="0.25">
      <c r="A88" s="67" t="s">
        <v>22</v>
      </c>
      <c r="B88" s="53" t="s">
        <v>61</v>
      </c>
      <c r="C88" s="58">
        <f>SUM(C89:C93)</f>
        <v>35422608.609999999</v>
      </c>
      <c r="D88" s="58">
        <f t="shared" ref="D88:G88" si="27">SUM(D89:D93)</f>
        <v>0</v>
      </c>
      <c r="E88" s="56">
        <f t="shared" si="27"/>
        <v>0</v>
      </c>
      <c r="F88" s="56">
        <f t="shared" si="27"/>
        <v>0</v>
      </c>
      <c r="G88" s="56">
        <f t="shared" si="27"/>
        <v>0</v>
      </c>
    </row>
    <row r="89" spans="1:7" x14ac:dyDescent="0.25">
      <c r="A89" s="6" t="s">
        <v>5</v>
      </c>
      <c r="B89" s="10" t="s">
        <v>14</v>
      </c>
      <c r="C89" s="33">
        <v>408419.16</v>
      </c>
      <c r="D89" s="20">
        <v>0</v>
      </c>
      <c r="E89" s="20">
        <v>0</v>
      </c>
      <c r="F89" s="20">
        <v>0</v>
      </c>
      <c r="G89" s="20">
        <v>0</v>
      </c>
    </row>
    <row r="90" spans="1:7" x14ac:dyDescent="0.25">
      <c r="A90" s="6" t="s">
        <v>8</v>
      </c>
      <c r="B90" s="10" t="s">
        <v>13</v>
      </c>
      <c r="C90" s="33">
        <v>3594792.57</v>
      </c>
      <c r="D90" s="20">
        <v>0</v>
      </c>
      <c r="E90" s="20">
        <v>0</v>
      </c>
      <c r="F90" s="20">
        <v>0</v>
      </c>
      <c r="G90" s="20">
        <v>0</v>
      </c>
    </row>
    <row r="91" spans="1:7" x14ac:dyDescent="0.25">
      <c r="A91" s="6" t="s">
        <v>12</v>
      </c>
      <c r="B91" s="10" t="s">
        <v>18</v>
      </c>
      <c r="C91" s="33">
        <v>42859.3</v>
      </c>
      <c r="D91" s="20">
        <v>0</v>
      </c>
      <c r="E91" s="20">
        <v>0</v>
      </c>
      <c r="F91" s="20">
        <v>0</v>
      </c>
      <c r="G91" s="20">
        <v>0</v>
      </c>
    </row>
    <row r="92" spans="1:7" x14ac:dyDescent="0.25">
      <c r="A92" s="41" t="s">
        <v>9</v>
      </c>
      <c r="B92" s="10" t="s">
        <v>21</v>
      </c>
      <c r="C92" s="33">
        <v>237790.63</v>
      </c>
      <c r="D92" s="20">
        <v>0</v>
      </c>
      <c r="E92" s="20">
        <v>0</v>
      </c>
      <c r="F92" s="20">
        <v>0</v>
      </c>
      <c r="G92" s="20">
        <v>0</v>
      </c>
    </row>
    <row r="93" spans="1:7" x14ac:dyDescent="0.25">
      <c r="A93" s="45" t="s">
        <v>10</v>
      </c>
      <c r="B93" s="10" t="s">
        <v>17</v>
      </c>
      <c r="C93" s="33">
        <v>31138746.949999999</v>
      </c>
      <c r="D93" s="22">
        <v>0</v>
      </c>
      <c r="E93" s="22">
        <v>0</v>
      </c>
      <c r="F93" s="22">
        <v>0</v>
      </c>
      <c r="G93" s="22">
        <v>0</v>
      </c>
    </row>
    <row r="94" spans="1:7" x14ac:dyDescent="0.25">
      <c r="A94" s="39" t="s">
        <v>64</v>
      </c>
      <c r="B94" s="40" t="s">
        <v>65</v>
      </c>
      <c r="C94" s="37">
        <f>C95+C100</f>
        <v>26115219.210000001</v>
      </c>
      <c r="D94" s="26">
        <f t="shared" ref="D94:G94" si="28">D95+D100</f>
        <v>0</v>
      </c>
      <c r="E94" s="26">
        <f t="shared" si="28"/>
        <v>0</v>
      </c>
      <c r="F94" s="26">
        <f t="shared" si="28"/>
        <v>0</v>
      </c>
      <c r="G94" s="26">
        <f t="shared" si="28"/>
        <v>0</v>
      </c>
    </row>
    <row r="95" spans="1:7" x14ac:dyDescent="0.25">
      <c r="A95" s="63" t="s">
        <v>20</v>
      </c>
      <c r="B95" s="53" t="s">
        <v>1</v>
      </c>
      <c r="C95" s="61">
        <f>C96+C97+C98+C99</f>
        <v>3126675.39</v>
      </c>
      <c r="D95" s="61">
        <f t="shared" ref="D95:G95" si="29">D96+D97+D98+D99</f>
        <v>0</v>
      </c>
      <c r="E95" s="62">
        <f t="shared" si="29"/>
        <v>0</v>
      </c>
      <c r="F95" s="62">
        <f t="shared" si="29"/>
        <v>0</v>
      </c>
      <c r="G95" s="62">
        <f t="shared" si="29"/>
        <v>0</v>
      </c>
    </row>
    <row r="96" spans="1:7" x14ac:dyDescent="0.25">
      <c r="A96" s="41" t="s">
        <v>5</v>
      </c>
      <c r="B96" s="10" t="s">
        <v>14</v>
      </c>
      <c r="C96" s="33">
        <v>111896.12</v>
      </c>
      <c r="D96" s="20">
        <v>0</v>
      </c>
      <c r="E96" s="20">
        <v>0</v>
      </c>
      <c r="F96" s="20">
        <v>0</v>
      </c>
      <c r="G96" s="20">
        <v>0</v>
      </c>
    </row>
    <row r="97" spans="1:7" x14ac:dyDescent="0.25">
      <c r="A97" s="41" t="s">
        <v>8</v>
      </c>
      <c r="B97" s="10" t="s">
        <v>13</v>
      </c>
      <c r="C97" s="33">
        <v>56971</v>
      </c>
      <c r="D97" s="20">
        <v>0</v>
      </c>
      <c r="E97" s="20">
        <v>0</v>
      </c>
      <c r="F97" s="20">
        <v>0</v>
      </c>
      <c r="G97" s="20">
        <v>0</v>
      </c>
    </row>
    <row r="98" spans="1:7" x14ac:dyDescent="0.25">
      <c r="A98" s="41" t="s">
        <v>9</v>
      </c>
      <c r="B98" s="10" t="s">
        <v>21</v>
      </c>
      <c r="C98" s="33">
        <v>2672560.27</v>
      </c>
      <c r="D98" s="20">
        <v>0</v>
      </c>
      <c r="E98" s="20">
        <v>0</v>
      </c>
      <c r="F98" s="20">
        <v>0</v>
      </c>
      <c r="G98" s="20">
        <v>0</v>
      </c>
    </row>
    <row r="99" spans="1:7" x14ac:dyDescent="0.25">
      <c r="A99" s="41" t="s">
        <v>10</v>
      </c>
      <c r="B99" s="10" t="s">
        <v>17</v>
      </c>
      <c r="C99" s="33">
        <v>285248</v>
      </c>
      <c r="D99" s="20">
        <v>0</v>
      </c>
      <c r="E99" s="20">
        <v>0</v>
      </c>
      <c r="F99" s="20">
        <v>0</v>
      </c>
      <c r="G99" s="20">
        <v>0</v>
      </c>
    </row>
    <row r="100" spans="1:7" x14ac:dyDescent="0.25">
      <c r="A100" s="67" t="s">
        <v>66</v>
      </c>
      <c r="B100" s="53" t="s">
        <v>67</v>
      </c>
      <c r="C100" s="58">
        <f>SUM(C101:C106)</f>
        <v>22988543.82</v>
      </c>
      <c r="D100" s="58">
        <f t="shared" ref="D100:G100" si="30">SUM(D101:D106)</f>
        <v>0</v>
      </c>
      <c r="E100" s="56">
        <f t="shared" si="30"/>
        <v>0</v>
      </c>
      <c r="F100" s="56">
        <f t="shared" si="30"/>
        <v>0</v>
      </c>
      <c r="G100" s="56">
        <f t="shared" si="30"/>
        <v>0</v>
      </c>
    </row>
    <row r="101" spans="1:7" x14ac:dyDescent="0.25">
      <c r="A101" s="41" t="s">
        <v>5</v>
      </c>
      <c r="B101" s="10" t="s">
        <v>14</v>
      </c>
      <c r="C101" s="33">
        <v>918334.31</v>
      </c>
      <c r="D101" s="20">
        <v>0</v>
      </c>
      <c r="E101" s="20">
        <v>0</v>
      </c>
      <c r="F101" s="20">
        <v>0</v>
      </c>
      <c r="G101" s="20">
        <v>0</v>
      </c>
    </row>
    <row r="102" spans="1:7" x14ac:dyDescent="0.25">
      <c r="A102" s="41" t="s">
        <v>8</v>
      </c>
      <c r="B102" s="10" t="s">
        <v>13</v>
      </c>
      <c r="C102" s="33">
        <v>5512756.9500000002</v>
      </c>
      <c r="D102" s="20">
        <v>0</v>
      </c>
      <c r="E102" s="20">
        <v>0</v>
      </c>
      <c r="F102" s="20">
        <v>0</v>
      </c>
      <c r="G102" s="20">
        <v>0</v>
      </c>
    </row>
    <row r="103" spans="1:7" x14ac:dyDescent="0.25">
      <c r="A103" s="41" t="s">
        <v>12</v>
      </c>
      <c r="B103" s="10" t="s">
        <v>18</v>
      </c>
      <c r="C103" s="33">
        <v>157149.22</v>
      </c>
      <c r="D103" s="20">
        <v>0</v>
      </c>
      <c r="E103" s="20">
        <v>0</v>
      </c>
      <c r="F103" s="20">
        <v>0</v>
      </c>
      <c r="G103" s="20">
        <v>0</v>
      </c>
    </row>
    <row r="104" spans="1:7" x14ac:dyDescent="0.25">
      <c r="A104" s="41" t="s">
        <v>11</v>
      </c>
      <c r="B104" s="10" t="s">
        <v>19</v>
      </c>
      <c r="C104" s="33">
        <v>93661.440000000002</v>
      </c>
      <c r="D104" s="20">
        <v>0</v>
      </c>
      <c r="E104" s="20">
        <v>0</v>
      </c>
      <c r="F104" s="20">
        <v>0</v>
      </c>
      <c r="G104" s="20">
        <v>0</v>
      </c>
    </row>
    <row r="105" spans="1:7" x14ac:dyDescent="0.25">
      <c r="A105" s="41" t="s">
        <v>9</v>
      </c>
      <c r="B105" s="10" t="s">
        <v>21</v>
      </c>
      <c r="C105" s="33">
        <v>7583856.8799999999</v>
      </c>
      <c r="D105" s="20">
        <v>0</v>
      </c>
      <c r="E105" s="20">
        <v>0</v>
      </c>
      <c r="F105" s="20">
        <v>0</v>
      </c>
      <c r="G105" s="20">
        <v>0</v>
      </c>
    </row>
    <row r="106" spans="1:7" x14ac:dyDescent="0.25">
      <c r="A106" s="41" t="s">
        <v>10</v>
      </c>
      <c r="B106" s="10" t="s">
        <v>17</v>
      </c>
      <c r="C106" s="33">
        <v>8722785.0199999996</v>
      </c>
      <c r="D106" s="20">
        <v>0</v>
      </c>
      <c r="E106" s="20">
        <v>0</v>
      </c>
      <c r="F106" s="20">
        <v>0</v>
      </c>
      <c r="G106" s="20">
        <v>0</v>
      </c>
    </row>
    <row r="107" spans="1:7" x14ac:dyDescent="0.25">
      <c r="A107" s="5" t="s">
        <v>55</v>
      </c>
      <c r="B107" s="40" t="s">
        <v>56</v>
      </c>
      <c r="C107" s="32">
        <f>C108</f>
        <v>2903600.73</v>
      </c>
      <c r="D107" s="16">
        <f>D108</f>
        <v>4417820</v>
      </c>
      <c r="E107" s="16">
        <f t="shared" ref="E107:G107" si="31">E108</f>
        <v>40413933</v>
      </c>
      <c r="F107" s="16">
        <f t="shared" si="31"/>
        <v>30610877</v>
      </c>
      <c r="G107" s="16">
        <f t="shared" si="31"/>
        <v>0</v>
      </c>
    </row>
    <row r="108" spans="1:7" x14ac:dyDescent="0.25">
      <c r="A108" s="52">
        <v>581</v>
      </c>
      <c r="B108" s="53" t="s">
        <v>7</v>
      </c>
      <c r="C108" s="58">
        <f>C109+C110+C111+C112</f>
        <v>2903600.73</v>
      </c>
      <c r="D108" s="56">
        <f>D109+D110+D111+D112</f>
        <v>4417820</v>
      </c>
      <c r="E108" s="56">
        <f t="shared" ref="E108:G108" si="32">E109+E110+E111+E112</f>
        <v>40413933</v>
      </c>
      <c r="F108" s="56">
        <f t="shared" si="32"/>
        <v>30610877</v>
      </c>
      <c r="G108" s="56">
        <f t="shared" si="32"/>
        <v>0</v>
      </c>
    </row>
    <row r="109" spans="1:7" x14ac:dyDescent="0.25">
      <c r="A109" s="6">
        <v>31</v>
      </c>
      <c r="B109" s="10" t="s">
        <v>14</v>
      </c>
      <c r="C109" s="29">
        <v>363532.61</v>
      </c>
      <c r="D109" s="20">
        <v>920390</v>
      </c>
      <c r="E109" s="20">
        <v>1014700</v>
      </c>
      <c r="F109" s="20">
        <v>121970</v>
      </c>
      <c r="G109" s="20">
        <v>0</v>
      </c>
    </row>
    <row r="110" spans="1:7" x14ac:dyDescent="0.25">
      <c r="A110" s="6">
        <v>32</v>
      </c>
      <c r="B110" s="10" t="s">
        <v>13</v>
      </c>
      <c r="C110" s="29">
        <v>2145530.62</v>
      </c>
      <c r="D110" s="20">
        <v>1917640</v>
      </c>
      <c r="E110" s="20">
        <v>14332910</v>
      </c>
      <c r="F110" s="20">
        <v>3946510</v>
      </c>
      <c r="G110" s="20">
        <v>0</v>
      </c>
    </row>
    <row r="111" spans="1:7" x14ac:dyDescent="0.25">
      <c r="A111" s="6">
        <v>41</v>
      </c>
      <c r="B111" s="10" t="s">
        <v>21</v>
      </c>
      <c r="C111" s="29">
        <v>0</v>
      </c>
      <c r="D111" s="20">
        <v>278280</v>
      </c>
      <c r="E111" s="20">
        <v>1724190</v>
      </c>
      <c r="F111" s="20">
        <v>392720</v>
      </c>
      <c r="G111" s="20">
        <v>0</v>
      </c>
    </row>
    <row r="112" spans="1:7" x14ac:dyDescent="0.25">
      <c r="A112" s="6">
        <v>42</v>
      </c>
      <c r="B112" s="10" t="s">
        <v>17</v>
      </c>
      <c r="C112" s="29">
        <v>394537.5</v>
      </c>
      <c r="D112" s="20">
        <v>1301510</v>
      </c>
      <c r="E112" s="20">
        <v>23342133</v>
      </c>
      <c r="F112" s="20">
        <v>26149677</v>
      </c>
      <c r="G112" s="20">
        <v>0</v>
      </c>
    </row>
    <row r="113" spans="1:7" x14ac:dyDescent="0.25">
      <c r="A113" s="5" t="s">
        <v>57</v>
      </c>
      <c r="B113" s="40" t="s">
        <v>58</v>
      </c>
      <c r="C113" s="32">
        <f>C114+C121+C128</f>
        <v>5566746.6299999999</v>
      </c>
      <c r="D113" s="16">
        <f>D114+D121+D128</f>
        <v>2853578</v>
      </c>
      <c r="E113" s="16">
        <f t="shared" ref="E113:G113" si="33">E114+E121+E128</f>
        <v>1356440</v>
      </c>
      <c r="F113" s="16">
        <f t="shared" si="33"/>
        <v>0</v>
      </c>
      <c r="G113" s="16">
        <f t="shared" si="33"/>
        <v>0</v>
      </c>
    </row>
    <row r="114" spans="1:7" x14ac:dyDescent="0.25">
      <c r="A114" s="52">
        <v>51</v>
      </c>
      <c r="B114" s="53" t="s">
        <v>3</v>
      </c>
      <c r="C114" s="56">
        <f>C115+C116+C117+C118+C119+C120</f>
        <v>2783373.54</v>
      </c>
      <c r="D114" s="56">
        <f>D115+D116+D117+D118+D119+D120</f>
        <v>1423745</v>
      </c>
      <c r="E114" s="56">
        <f t="shared" ref="E114:G114" si="34">E115+E116+E117+E118+E119+E120</f>
        <v>505530</v>
      </c>
      <c r="F114" s="56">
        <f t="shared" si="34"/>
        <v>0</v>
      </c>
      <c r="G114" s="56">
        <f t="shared" si="34"/>
        <v>0</v>
      </c>
    </row>
    <row r="115" spans="1:7" x14ac:dyDescent="0.25">
      <c r="A115" s="6">
        <v>31</v>
      </c>
      <c r="B115" s="10" t="s">
        <v>14</v>
      </c>
      <c r="C115" s="29">
        <v>73140.639999999999</v>
      </c>
      <c r="D115" s="20">
        <v>139210</v>
      </c>
      <c r="E115" s="20">
        <v>7070</v>
      </c>
      <c r="F115" s="20">
        <v>0</v>
      </c>
      <c r="G115" s="20">
        <v>0</v>
      </c>
    </row>
    <row r="116" spans="1:7" x14ac:dyDescent="0.25">
      <c r="A116" s="8">
        <v>32</v>
      </c>
      <c r="B116" s="10" t="s">
        <v>13</v>
      </c>
      <c r="C116" s="29">
        <v>3382.1</v>
      </c>
      <c r="D116" s="20">
        <v>61895</v>
      </c>
      <c r="E116" s="20">
        <v>62700</v>
      </c>
      <c r="F116" s="20">
        <v>0</v>
      </c>
      <c r="G116" s="20">
        <v>0</v>
      </c>
    </row>
    <row r="117" spans="1:7" x14ac:dyDescent="0.25">
      <c r="A117" s="7">
        <v>36</v>
      </c>
      <c r="B117" s="10" t="s">
        <v>18</v>
      </c>
      <c r="C117" s="29">
        <v>2178799.81</v>
      </c>
      <c r="D117" s="20">
        <v>838000</v>
      </c>
      <c r="E117" s="20">
        <v>335200</v>
      </c>
      <c r="F117" s="20">
        <v>0</v>
      </c>
      <c r="G117" s="20">
        <v>0</v>
      </c>
    </row>
    <row r="118" spans="1:7" x14ac:dyDescent="0.25">
      <c r="A118" s="6">
        <v>38</v>
      </c>
      <c r="B118" s="10" t="s">
        <v>19</v>
      </c>
      <c r="C118" s="29">
        <v>524467.86</v>
      </c>
      <c r="D118" s="20">
        <v>201720</v>
      </c>
      <c r="E118" s="20">
        <v>80690</v>
      </c>
      <c r="F118" s="20">
        <v>0</v>
      </c>
      <c r="G118" s="20">
        <v>0</v>
      </c>
    </row>
    <row r="119" spans="1:7" x14ac:dyDescent="0.25">
      <c r="A119" s="6">
        <v>41</v>
      </c>
      <c r="B119" s="10" t="s">
        <v>21</v>
      </c>
      <c r="C119" s="29">
        <v>0</v>
      </c>
      <c r="D119" s="20">
        <v>6250</v>
      </c>
      <c r="E119" s="20">
        <v>1870</v>
      </c>
      <c r="F119" s="20">
        <v>0</v>
      </c>
      <c r="G119" s="20">
        <v>0</v>
      </c>
    </row>
    <row r="120" spans="1:7" x14ac:dyDescent="0.25">
      <c r="A120" s="6">
        <v>42</v>
      </c>
      <c r="B120" s="10" t="s">
        <v>17</v>
      </c>
      <c r="C120" s="29">
        <v>3583.13</v>
      </c>
      <c r="D120" s="20">
        <v>176670</v>
      </c>
      <c r="E120" s="20">
        <v>18000</v>
      </c>
      <c r="F120" s="20">
        <v>0</v>
      </c>
      <c r="G120" s="20">
        <v>0</v>
      </c>
    </row>
    <row r="121" spans="1:7" x14ac:dyDescent="0.25">
      <c r="A121" s="52">
        <v>581</v>
      </c>
      <c r="B121" s="53" t="s">
        <v>7</v>
      </c>
      <c r="C121" s="58">
        <f>C122+C123+C125+C126+C127+C124</f>
        <v>2783373.09</v>
      </c>
      <c r="D121" s="56">
        <f>D122+D123+D125+D126+D127+D124</f>
        <v>1429833</v>
      </c>
      <c r="E121" s="56">
        <f t="shared" ref="E121:G121" si="35">E122+E123+E125+E126+E127+E124</f>
        <v>678220</v>
      </c>
      <c r="F121" s="56">
        <f t="shared" si="35"/>
        <v>0</v>
      </c>
      <c r="G121" s="56">
        <f t="shared" si="35"/>
        <v>0</v>
      </c>
    </row>
    <row r="122" spans="1:7" x14ac:dyDescent="0.25">
      <c r="A122" s="6">
        <v>31</v>
      </c>
      <c r="B122" s="10" t="s">
        <v>14</v>
      </c>
      <c r="C122" s="29">
        <v>73140.179999999993</v>
      </c>
      <c r="D122" s="20">
        <v>139210</v>
      </c>
      <c r="E122" s="20">
        <v>62420</v>
      </c>
      <c r="F122" s="20">
        <v>0</v>
      </c>
      <c r="G122" s="20">
        <v>0</v>
      </c>
    </row>
    <row r="123" spans="1:7" x14ac:dyDescent="0.25">
      <c r="A123" s="6">
        <v>32</v>
      </c>
      <c r="B123" s="10" t="s">
        <v>13</v>
      </c>
      <c r="C123" s="29">
        <v>3382.12</v>
      </c>
      <c r="D123" s="20">
        <v>61895</v>
      </c>
      <c r="E123" s="20">
        <v>172160</v>
      </c>
      <c r="F123" s="20">
        <v>0</v>
      </c>
      <c r="G123" s="20">
        <v>0</v>
      </c>
    </row>
    <row r="124" spans="1:7" x14ac:dyDescent="0.25">
      <c r="A124" s="6">
        <v>36</v>
      </c>
      <c r="B124" s="10" t="s">
        <v>18</v>
      </c>
      <c r="C124" s="29">
        <v>2178799.81</v>
      </c>
      <c r="D124" s="20">
        <v>838000</v>
      </c>
      <c r="E124" s="20">
        <v>335200</v>
      </c>
      <c r="F124" s="20">
        <v>0</v>
      </c>
      <c r="G124" s="20">
        <v>0</v>
      </c>
    </row>
    <row r="125" spans="1:7" x14ac:dyDescent="0.25">
      <c r="A125" s="6">
        <v>38</v>
      </c>
      <c r="B125" s="10" t="s">
        <v>19</v>
      </c>
      <c r="C125" s="29">
        <v>524467.86</v>
      </c>
      <c r="D125" s="20">
        <v>201720</v>
      </c>
      <c r="E125" s="20">
        <v>80690</v>
      </c>
      <c r="F125" s="20">
        <v>0</v>
      </c>
      <c r="G125" s="20">
        <v>0</v>
      </c>
    </row>
    <row r="126" spans="1:7" x14ac:dyDescent="0.25">
      <c r="A126" s="8">
        <v>41</v>
      </c>
      <c r="B126" s="10" t="s">
        <v>21</v>
      </c>
      <c r="C126" s="29"/>
      <c r="D126" s="20">
        <v>12338</v>
      </c>
      <c r="E126" s="20">
        <v>6250</v>
      </c>
      <c r="F126" s="20">
        <v>0</v>
      </c>
      <c r="G126" s="20">
        <v>0</v>
      </c>
    </row>
    <row r="127" spans="1:7" x14ac:dyDescent="0.25">
      <c r="A127" s="7">
        <v>42</v>
      </c>
      <c r="B127" s="10" t="s">
        <v>17</v>
      </c>
      <c r="C127" s="29">
        <v>3583.12</v>
      </c>
      <c r="D127" s="22">
        <v>176670</v>
      </c>
      <c r="E127" s="20">
        <v>21500</v>
      </c>
      <c r="F127" s="22">
        <v>0</v>
      </c>
      <c r="G127" s="22">
        <v>0</v>
      </c>
    </row>
    <row r="128" spans="1:7" x14ac:dyDescent="0.25">
      <c r="A128" s="52">
        <v>559</v>
      </c>
      <c r="B128" s="53" t="s">
        <v>60</v>
      </c>
      <c r="C128" s="58">
        <f>SUM(C129:C132)</f>
        <v>0</v>
      </c>
      <c r="D128" s="58">
        <f>SUM(D129:D132)</f>
        <v>0</v>
      </c>
      <c r="E128" s="56">
        <f>E129+E130+E132+E131</f>
        <v>172690</v>
      </c>
      <c r="F128" s="56">
        <f t="shared" ref="F128:G128" si="36">F129+F130+F132+F131</f>
        <v>0</v>
      </c>
      <c r="G128" s="56">
        <f t="shared" si="36"/>
        <v>0</v>
      </c>
    </row>
    <row r="129" spans="1:7" x14ac:dyDescent="0.25">
      <c r="A129" s="6">
        <v>31</v>
      </c>
      <c r="B129" s="10" t="s">
        <v>14</v>
      </c>
      <c r="C129" s="29">
        <v>0</v>
      </c>
      <c r="D129" s="20">
        <v>0</v>
      </c>
      <c r="E129" s="20">
        <v>55350</v>
      </c>
      <c r="F129" s="20">
        <v>0</v>
      </c>
      <c r="G129" s="20">
        <v>0</v>
      </c>
    </row>
    <row r="130" spans="1:7" x14ac:dyDescent="0.25">
      <c r="A130" s="8">
        <v>32</v>
      </c>
      <c r="B130" s="10" t="s">
        <v>13</v>
      </c>
      <c r="C130" s="29">
        <v>0</v>
      </c>
      <c r="D130" s="20">
        <v>0</v>
      </c>
      <c r="E130" s="20">
        <v>109460</v>
      </c>
      <c r="F130" s="20">
        <v>0</v>
      </c>
      <c r="G130" s="20">
        <v>0</v>
      </c>
    </row>
    <row r="131" spans="1:7" x14ac:dyDescent="0.25">
      <c r="A131" s="6">
        <v>41</v>
      </c>
      <c r="B131" s="10" t="s">
        <v>21</v>
      </c>
      <c r="C131" s="29">
        <v>0</v>
      </c>
      <c r="D131" s="20">
        <v>0</v>
      </c>
      <c r="E131" s="20">
        <v>4380</v>
      </c>
      <c r="F131" s="20">
        <v>0</v>
      </c>
      <c r="G131" s="20">
        <v>0</v>
      </c>
    </row>
    <row r="132" spans="1:7" x14ac:dyDescent="0.25">
      <c r="A132" s="6">
        <v>42</v>
      </c>
      <c r="B132" s="10" t="s">
        <v>17</v>
      </c>
      <c r="C132" s="29">
        <v>0</v>
      </c>
      <c r="D132" s="20">
        <v>0</v>
      </c>
      <c r="E132" s="20">
        <v>3500</v>
      </c>
      <c r="F132" s="20">
        <v>0</v>
      </c>
      <c r="G132" s="20">
        <v>0</v>
      </c>
    </row>
    <row r="133" spans="1:7" x14ac:dyDescent="0.25">
      <c r="A133" s="15" t="s">
        <v>59</v>
      </c>
      <c r="B133" s="40" t="s">
        <v>68</v>
      </c>
      <c r="C133" s="34">
        <f>C134+C137</f>
        <v>0</v>
      </c>
      <c r="D133" s="17">
        <f>D134+D137</f>
        <v>3210151</v>
      </c>
      <c r="E133" s="17">
        <f>E134+E137</f>
        <v>4799506</v>
      </c>
      <c r="F133" s="17">
        <f>F134+F137</f>
        <v>3780002</v>
      </c>
      <c r="G133" s="17">
        <f>G134+G137</f>
        <v>3854840</v>
      </c>
    </row>
    <row r="134" spans="1:7" x14ac:dyDescent="0.25">
      <c r="A134" s="52">
        <v>12</v>
      </c>
      <c r="B134" s="53" t="s">
        <v>1</v>
      </c>
      <c r="C134" s="58">
        <f>C135+C136</f>
        <v>0</v>
      </c>
      <c r="D134" s="56">
        <f t="shared" ref="D134:G134" si="37">D135+D136</f>
        <v>463110</v>
      </c>
      <c r="E134" s="56">
        <f t="shared" si="37"/>
        <v>988300</v>
      </c>
      <c r="F134" s="56">
        <f t="shared" si="37"/>
        <v>683130</v>
      </c>
      <c r="G134" s="56">
        <f t="shared" si="37"/>
        <v>578220</v>
      </c>
    </row>
    <row r="135" spans="1:7" x14ac:dyDescent="0.25">
      <c r="A135" s="6">
        <v>32</v>
      </c>
      <c r="B135" s="10" t="s">
        <v>13</v>
      </c>
      <c r="C135" s="29">
        <v>0</v>
      </c>
      <c r="D135" s="20">
        <v>314810</v>
      </c>
      <c r="E135" s="20">
        <v>455010</v>
      </c>
      <c r="F135" s="20">
        <v>452130</v>
      </c>
      <c r="G135" s="20">
        <v>462170</v>
      </c>
    </row>
    <row r="136" spans="1:7" x14ac:dyDescent="0.25">
      <c r="A136" s="6">
        <v>42</v>
      </c>
      <c r="B136" s="10" t="s">
        <v>17</v>
      </c>
      <c r="C136" s="29">
        <v>0</v>
      </c>
      <c r="D136" s="20">
        <v>148300</v>
      </c>
      <c r="E136" s="20">
        <v>533290</v>
      </c>
      <c r="F136" s="20">
        <v>231000</v>
      </c>
      <c r="G136" s="20">
        <v>116050</v>
      </c>
    </row>
    <row r="137" spans="1:7" x14ac:dyDescent="0.25">
      <c r="A137" s="52">
        <v>561</v>
      </c>
      <c r="B137" s="53" t="s">
        <v>32</v>
      </c>
      <c r="C137" s="58">
        <f>C138+C139+C140+C141+C142</f>
        <v>0</v>
      </c>
      <c r="D137" s="56">
        <f>D138+D139+D140+D141+D142</f>
        <v>2747041</v>
      </c>
      <c r="E137" s="56">
        <f t="shared" ref="E137:G137" si="38">E138+E139+E140+E141+E142</f>
        <v>3811206</v>
      </c>
      <c r="F137" s="56">
        <f t="shared" si="38"/>
        <v>3096872</v>
      </c>
      <c r="G137" s="56">
        <f t="shared" si="38"/>
        <v>3276620</v>
      </c>
    </row>
    <row r="138" spans="1:7" x14ac:dyDescent="0.25">
      <c r="A138" s="6">
        <v>31</v>
      </c>
      <c r="B138" s="10" t="s">
        <v>14</v>
      </c>
      <c r="C138" s="29">
        <v>0</v>
      </c>
      <c r="D138" s="20">
        <v>775420</v>
      </c>
      <c r="E138" s="20">
        <v>455281</v>
      </c>
      <c r="F138" s="20">
        <v>596320</v>
      </c>
      <c r="G138" s="20">
        <v>740210</v>
      </c>
    </row>
    <row r="139" spans="1:7" x14ac:dyDescent="0.25">
      <c r="A139" s="6">
        <v>32</v>
      </c>
      <c r="B139" s="10" t="s">
        <v>13</v>
      </c>
      <c r="C139" s="29">
        <v>0</v>
      </c>
      <c r="D139" s="20">
        <v>1141393</v>
      </c>
      <c r="E139" s="20">
        <v>1491644</v>
      </c>
      <c r="F139" s="20">
        <v>1376704</v>
      </c>
      <c r="G139" s="20">
        <v>1599890</v>
      </c>
    </row>
    <row r="140" spans="1:7" x14ac:dyDescent="0.25">
      <c r="A140" s="38">
        <v>38</v>
      </c>
      <c r="B140" s="14" t="s">
        <v>19</v>
      </c>
      <c r="C140" s="33">
        <v>0</v>
      </c>
      <c r="D140" s="22">
        <v>81838</v>
      </c>
      <c r="E140" s="22">
        <v>163058</v>
      </c>
      <c r="F140" s="22">
        <v>186352</v>
      </c>
      <c r="G140" s="22">
        <v>232940</v>
      </c>
    </row>
    <row r="141" spans="1:7" x14ac:dyDescent="0.25">
      <c r="A141" s="7">
        <v>41</v>
      </c>
      <c r="B141" s="70" t="s">
        <v>21</v>
      </c>
      <c r="C141" s="29">
        <v>0</v>
      </c>
      <c r="D141" s="20">
        <v>2160</v>
      </c>
      <c r="E141" s="20">
        <v>1715</v>
      </c>
      <c r="F141" s="20">
        <v>1720</v>
      </c>
      <c r="G141" s="20">
        <v>1850</v>
      </c>
    </row>
    <row r="142" spans="1:7" x14ac:dyDescent="0.25">
      <c r="A142" s="7">
        <v>42</v>
      </c>
      <c r="B142" s="70" t="s">
        <v>17</v>
      </c>
      <c r="C142" s="29">
        <v>0</v>
      </c>
      <c r="D142" s="20">
        <v>746230</v>
      </c>
      <c r="E142" s="20">
        <v>1699508</v>
      </c>
      <c r="F142" s="20">
        <v>935776</v>
      </c>
      <c r="G142" s="20">
        <v>701730</v>
      </c>
    </row>
    <row r="143" spans="1:7" x14ac:dyDescent="0.25">
      <c r="A143" s="39" t="s">
        <v>70</v>
      </c>
      <c r="B143" s="40" t="s">
        <v>69</v>
      </c>
      <c r="C143" s="71">
        <f>C144+C147</f>
        <v>0</v>
      </c>
      <c r="D143" s="72">
        <f>D144+D147</f>
        <v>0</v>
      </c>
      <c r="E143" s="72">
        <f>E144+E149</f>
        <v>2555393</v>
      </c>
      <c r="F143" s="72">
        <f t="shared" ref="F143:G143" si="39">F144+F149</f>
        <v>1401390</v>
      </c>
      <c r="G143" s="72">
        <f t="shared" si="39"/>
        <v>2671429</v>
      </c>
    </row>
    <row r="144" spans="1:7" x14ac:dyDescent="0.25">
      <c r="A144" s="67">
        <v>12</v>
      </c>
      <c r="B144" s="73" t="s">
        <v>1</v>
      </c>
      <c r="C144" s="58">
        <f>C145+C146+C147+C148</f>
        <v>0</v>
      </c>
      <c r="D144" s="56">
        <f t="shared" ref="D144" si="40">D145+D146</f>
        <v>0</v>
      </c>
      <c r="E144" s="56">
        <f>E145+E146+E147+E148</f>
        <v>1277033</v>
      </c>
      <c r="F144" s="56">
        <f t="shared" ref="F144:G144" si="41">F145+F146+F147+F148</f>
        <v>692160</v>
      </c>
      <c r="G144" s="56">
        <f t="shared" si="41"/>
        <v>1327379</v>
      </c>
    </row>
    <row r="145" spans="1:7" x14ac:dyDescent="0.25">
      <c r="A145" s="6">
        <v>31</v>
      </c>
      <c r="B145" s="10" t="s">
        <v>14</v>
      </c>
      <c r="C145" s="29">
        <v>0</v>
      </c>
      <c r="D145" s="20">
        <v>0</v>
      </c>
      <c r="E145" s="20">
        <v>79403</v>
      </c>
      <c r="F145" s="20">
        <v>79800</v>
      </c>
      <c r="G145" s="20">
        <v>80199</v>
      </c>
    </row>
    <row r="146" spans="1:7" x14ac:dyDescent="0.25">
      <c r="A146" s="6">
        <v>32</v>
      </c>
      <c r="B146" s="10" t="s">
        <v>13</v>
      </c>
      <c r="C146" s="29">
        <v>0</v>
      </c>
      <c r="D146" s="20">
        <v>0</v>
      </c>
      <c r="E146" s="20">
        <v>407130</v>
      </c>
      <c r="F146" s="20">
        <v>402360</v>
      </c>
      <c r="G146" s="20">
        <v>441680</v>
      </c>
    </row>
    <row r="147" spans="1:7" x14ac:dyDescent="0.25">
      <c r="A147" s="6">
        <v>38</v>
      </c>
      <c r="B147" s="10" t="s">
        <v>19</v>
      </c>
      <c r="C147" s="29">
        <v>0</v>
      </c>
      <c r="D147" s="20">
        <v>0</v>
      </c>
      <c r="E147" s="20">
        <v>750000</v>
      </c>
      <c r="F147" s="20">
        <v>200000</v>
      </c>
      <c r="G147" s="20">
        <v>800000</v>
      </c>
    </row>
    <row r="148" spans="1:7" x14ac:dyDescent="0.25">
      <c r="A148" s="7">
        <v>42</v>
      </c>
      <c r="B148" s="10" t="s">
        <v>17</v>
      </c>
      <c r="C148" s="29">
        <v>0</v>
      </c>
      <c r="D148" s="20">
        <v>0</v>
      </c>
      <c r="E148" s="20">
        <v>40500</v>
      </c>
      <c r="F148" s="20">
        <v>10000</v>
      </c>
      <c r="G148" s="20">
        <v>5500</v>
      </c>
    </row>
    <row r="149" spans="1:7" x14ac:dyDescent="0.25">
      <c r="A149" s="67">
        <v>51</v>
      </c>
      <c r="B149" s="73" t="s">
        <v>3</v>
      </c>
      <c r="C149" s="58">
        <f>SUM(C150:C153)</f>
        <v>0</v>
      </c>
      <c r="D149" s="56">
        <f t="shared" ref="D149:G149" si="42">SUM(D150:D153)</f>
        <v>0</v>
      </c>
      <c r="E149" s="56">
        <f t="shared" si="42"/>
        <v>1278360</v>
      </c>
      <c r="F149" s="56">
        <f t="shared" si="42"/>
        <v>709230</v>
      </c>
      <c r="G149" s="56">
        <f t="shared" si="42"/>
        <v>1344050</v>
      </c>
    </row>
    <row r="150" spans="1:7" x14ac:dyDescent="0.25">
      <c r="A150" s="6">
        <v>31</v>
      </c>
      <c r="B150" s="10" t="s">
        <v>14</v>
      </c>
      <c r="C150" s="29">
        <v>0</v>
      </c>
      <c r="D150" s="20">
        <v>0</v>
      </c>
      <c r="E150" s="20">
        <v>80730</v>
      </c>
      <c r="F150" s="20">
        <v>96870</v>
      </c>
      <c r="G150" s="20">
        <v>96870</v>
      </c>
    </row>
    <row r="151" spans="1:7" x14ac:dyDescent="0.25">
      <c r="A151" s="6">
        <v>32</v>
      </c>
      <c r="B151" s="10" t="s">
        <v>13</v>
      </c>
      <c r="C151" s="29">
        <v>0</v>
      </c>
      <c r="D151" s="20">
        <v>0</v>
      </c>
      <c r="E151" s="20">
        <v>407130</v>
      </c>
      <c r="F151" s="20">
        <v>402360</v>
      </c>
      <c r="G151" s="20">
        <v>441680</v>
      </c>
    </row>
    <row r="152" spans="1:7" x14ac:dyDescent="0.25">
      <c r="A152" s="6">
        <v>38</v>
      </c>
      <c r="B152" s="10" t="s">
        <v>19</v>
      </c>
      <c r="C152" s="29">
        <v>0</v>
      </c>
      <c r="D152" s="20">
        <v>0</v>
      </c>
      <c r="E152" s="20">
        <v>750000</v>
      </c>
      <c r="F152" s="20">
        <v>200000</v>
      </c>
      <c r="G152" s="20">
        <v>800000</v>
      </c>
    </row>
    <row r="153" spans="1:7" x14ac:dyDescent="0.25">
      <c r="A153" s="7">
        <v>42</v>
      </c>
      <c r="B153" s="10" t="s">
        <v>17</v>
      </c>
      <c r="C153" s="29">
        <v>0</v>
      </c>
      <c r="D153" s="20">
        <v>0</v>
      </c>
      <c r="E153" s="20">
        <v>40500</v>
      </c>
      <c r="F153" s="20">
        <v>10000</v>
      </c>
      <c r="G153" s="20">
        <v>5500</v>
      </c>
    </row>
    <row r="154" spans="1:7" x14ac:dyDescent="0.25">
      <c r="A154" s="4"/>
      <c r="B154" s="11"/>
      <c r="C154" s="27">
        <f>C16+C37+C40+C43+C48+C51+C59+C69+C76+C80+C84+C94+C107+C113+C133+C143</f>
        <v>93319903.790000007</v>
      </c>
      <c r="D154" s="18">
        <f t="shared" ref="D154:G154" si="43">D16+D37+D40+D43+D48+D51+D59+D69+D76+D80+D84+D94+D107+D113+D133+D143</f>
        <v>33379092</v>
      </c>
      <c r="E154" s="50">
        <f>E16+E37+E40+E43+E48+E51+E59+E69+E76+E80+E84+E94+E107+E113+E133+E143</f>
        <v>72362097</v>
      </c>
      <c r="F154" s="50">
        <f t="shared" si="43"/>
        <v>59905346</v>
      </c>
      <c r="G154" s="50">
        <f t="shared" si="43"/>
        <v>30604741</v>
      </c>
    </row>
  </sheetData>
  <autoFilter ref="A1:G1" xr:uid="{1EAB76C1-E28E-4375-A3E4-069646E577AB}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21852 CARN - Posebni dio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mzagorac</dc:creator>
  <cp:lastModifiedBy>Zrinka Grizelj</cp:lastModifiedBy>
  <cp:lastPrinted>2023-09-25T18:48:39Z</cp:lastPrinted>
  <dcterms:created xsi:type="dcterms:W3CDTF">2022-10-31T10:11:38Z</dcterms:created>
  <dcterms:modified xsi:type="dcterms:W3CDTF">2024-12-09T13:42:46Z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21852 Privitak 1b - Posebni dio financijskog plana 2025.-2027_ ver 1.xlsx</vt:lpwstr>
  </property>
</Properties>
</file>